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ources Integration" sheetId="1" r:id="rId4"/>
    <sheet state="visible" name="Resources Map" sheetId="2" r:id="rId5"/>
    <sheet state="visible" name="Personal Resources Map" sheetId="3" r:id="rId6"/>
    <sheet state="visible" name="Expression Types" sheetId="4" r:id="rId7"/>
    <sheet state="visible" name="Definition Library" sheetId="5" r:id="rId8"/>
    <sheet state="visible" name="Archive" sheetId="6" r:id="rId9"/>
    <sheet state="visible" name="Whiteboard" sheetId="7" r:id="rId10"/>
    <sheet state="visible" name="Extensions" sheetId="8" r:id="rId11"/>
  </sheets>
  <definedNames/>
  <calcPr/>
  <extLst>
    <ext uri="GoogleSheetsCustomDataVersion1">
      <go:sheetsCustomData xmlns:go="http://customooxmlschemas.google.com/" r:id="rId12" roundtripDataSignature="AMtx7mg1abIUH11fm3+hVuIL/1GINaLTMw=="/>
    </ext>
  </extLst>
</workbook>
</file>

<file path=xl/sharedStrings.xml><?xml version="1.0" encoding="utf-8"?>
<sst xmlns="http://schemas.openxmlformats.org/spreadsheetml/2006/main" count="1005" uniqueCount="432">
  <si>
    <t>Resources Integration</t>
  </si>
  <si>
    <t>How to convert resources into grams</t>
  </si>
  <si>
    <t>Converting Nonaqueous Resources into Exact or Tempered Grams</t>
  </si>
  <si>
    <t>Oz</t>
  </si>
  <si>
    <t>Exact Grams</t>
  </si>
  <si>
    <t>Tempered Grams</t>
  </si>
  <si>
    <t>Margin of Error</t>
  </si>
  <si>
    <t>To obtain an initial weight (Oz), use a measuring scale.</t>
  </si>
  <si>
    <t>To convert from Oz to Exact Grams, multiply Oz by 28.35.</t>
  </si>
  <si>
    <t>To convert from Oz to Tempered Grams, multiply Oz by 30.</t>
  </si>
  <si>
    <t>Converting Aqueous Resources into Exact or Tempered Grams</t>
  </si>
  <si>
    <t>Cups</t>
  </si>
  <si>
    <t>Fluid Oz</t>
  </si>
  <si>
    <t>Exact Ml/Grams</t>
  </si>
  <si>
    <t>To convert from Cups to Fl Oz, multiply Cups by 8.</t>
  </si>
  <si>
    <t xml:space="preserve">To convert from Fl Oz to Exact Ml/Grams, multiply Fl Oz by 29.573529. </t>
  </si>
  <si>
    <t>To convert from Fl Oz to Tempered Grams, multiply Fl Oz by 30.</t>
  </si>
  <si>
    <t>Resources Map</t>
  </si>
  <si>
    <t>Metrics Key</t>
  </si>
  <si>
    <t>(Sorted by W and/or E)</t>
  </si>
  <si>
    <t>Above Threshold</t>
  </si>
  <si>
    <t>Do not modify</t>
  </si>
  <si>
    <t>Below Threshold</t>
  </si>
  <si>
    <t>Components</t>
  </si>
  <si>
    <t>Metrics</t>
  </si>
  <si>
    <t>(primary sorting)</t>
  </si>
  <si>
    <t>(secondary sorting)</t>
  </si>
  <si>
    <t>Mass</t>
  </si>
  <si>
    <t>Calories</t>
  </si>
  <si>
    <t>Fiber</t>
  </si>
  <si>
    <t>Protein</t>
  </si>
  <si>
    <t>Fiber Value</t>
  </si>
  <si>
    <t>Protein Value</t>
  </si>
  <si>
    <t>Nutritional Value</t>
  </si>
  <si>
    <t>Energy Value</t>
  </si>
  <si>
    <t>Designation</t>
  </si>
  <si>
    <t>m (g)</t>
  </si>
  <si>
    <t>c (kcal)</t>
  </si>
  <si>
    <t>f (g)</t>
  </si>
  <si>
    <t>p (g)</t>
  </si>
  <si>
    <t>F (Cal/g, t50)</t>
  </si>
  <si>
    <t>P (Cal/g, t30)</t>
  </si>
  <si>
    <t>W (Cal/g, t80)</t>
  </si>
  <si>
    <t>E (Cal/g, t1)</t>
  </si>
  <si>
    <t>Complete Resources
(W is finite)</t>
  </si>
  <si>
    <t>Basil</t>
  </si>
  <si>
    <t>Capers</t>
  </si>
  <si>
    <t>Whole Wheat Tortilla</t>
  </si>
  <si>
    <t>Unsweetened Cocoa Powder</t>
  </si>
  <si>
    <t>Asparagus</t>
  </si>
  <si>
    <t>Spinach</t>
  </si>
  <si>
    <t>Endive</t>
  </si>
  <si>
    <t>Iceberg Lettuce</t>
  </si>
  <si>
    <t>Cilantro</t>
  </si>
  <si>
    <t>Parsley</t>
  </si>
  <si>
    <t>Chives</t>
  </si>
  <si>
    <t>Sprouts</t>
  </si>
  <si>
    <t>Enoki Mushrooms</t>
  </si>
  <si>
    <t>Artichoke</t>
  </si>
  <si>
    <t>Chard</t>
  </si>
  <si>
    <t>Romaine Lettuce</t>
  </si>
  <si>
    <t>Brussels Sprouts</t>
  </si>
  <si>
    <t>Arugula</t>
  </si>
  <si>
    <t>Broccoli</t>
  </si>
  <si>
    <t>Cauliflower</t>
  </si>
  <si>
    <t>Green Beans</t>
  </si>
  <si>
    <t>White Mushrooms</t>
  </si>
  <si>
    <t>Mint</t>
  </si>
  <si>
    <t>Paprika</t>
  </si>
  <si>
    <t>Shiitake Mushrooms</t>
  </si>
  <si>
    <t>Okra</t>
  </si>
  <si>
    <t>Portobello Mushroom</t>
  </si>
  <si>
    <t>Black Beans</t>
  </si>
  <si>
    <t>Scallion</t>
  </si>
  <si>
    <t>Celery</t>
  </si>
  <si>
    <t>Cabbage</t>
  </si>
  <si>
    <t>Mustard</t>
  </si>
  <si>
    <t>Zuchini</t>
  </si>
  <si>
    <t>Lima Beans</t>
  </si>
  <si>
    <t>Green Peas</t>
  </si>
  <si>
    <t>Dill Seed</t>
  </si>
  <si>
    <t>Eggplant</t>
  </si>
  <si>
    <t>Black Pepper</t>
  </si>
  <si>
    <t>Fennel</t>
  </si>
  <si>
    <t>Tomato</t>
  </si>
  <si>
    <t>Edamame</t>
  </si>
  <si>
    <t>Bell Peppers</t>
  </si>
  <si>
    <t>Chanterelle Mushrooms</t>
  </si>
  <si>
    <t>Curry Powder</t>
  </si>
  <si>
    <t>Coconut Flour</t>
  </si>
  <si>
    <t>Radicchio</t>
  </si>
  <si>
    <t>Pinto Beans</t>
  </si>
  <si>
    <t>Blackberries</t>
  </si>
  <si>
    <t>Tempeh</t>
  </si>
  <si>
    <t>Lemons</t>
  </si>
  <si>
    <t>Maca Powder</t>
  </si>
  <si>
    <t>Chickpeas</t>
  </si>
  <si>
    <t>Tomato Sauce</t>
  </si>
  <si>
    <t>Starfruit</t>
  </si>
  <si>
    <t>Beets</t>
  </si>
  <si>
    <t>Jalapeno</t>
  </si>
  <si>
    <t>Chia Seeds</t>
  </si>
  <si>
    <t>Pickles</t>
  </si>
  <si>
    <t>Lentils</t>
  </si>
  <si>
    <t>Goji Berries</t>
  </si>
  <si>
    <t>Broccolini</t>
  </si>
  <si>
    <t>Shallot</t>
  </si>
  <si>
    <t>Sprouted Grain Bread</t>
  </si>
  <si>
    <t>Hummus</t>
  </si>
  <si>
    <t>Barley</t>
  </si>
  <si>
    <t>Chili Pepper</t>
  </si>
  <si>
    <t>Carob</t>
  </si>
  <si>
    <t>Kale</t>
  </si>
  <si>
    <t>Salsa</t>
  </si>
  <si>
    <t>Wheat Berries</t>
  </si>
  <si>
    <t>Tomatillo</t>
  </si>
  <si>
    <t>Lime</t>
  </si>
  <si>
    <t>Raspberries</t>
  </si>
  <si>
    <t>Cucumber</t>
  </si>
  <si>
    <t>Miso Paste</t>
  </si>
  <si>
    <t>Spelt</t>
  </si>
  <si>
    <t>Red Onion</t>
  </si>
  <si>
    <t>Whole Wheat Spaghetti</t>
  </si>
  <si>
    <t>Carrots</t>
  </si>
  <si>
    <t>Cumin</t>
  </si>
  <si>
    <t>Shredded Wheat</t>
  </si>
  <si>
    <t>Farro</t>
  </si>
  <si>
    <t>Wheat Bread</t>
  </si>
  <si>
    <t>Teff</t>
  </si>
  <si>
    <t>Buckwheat</t>
  </si>
  <si>
    <t>Onion</t>
  </si>
  <si>
    <t>Milk, Almond</t>
  </si>
  <si>
    <t>Strawberries</t>
  </si>
  <si>
    <t>Seaweed</t>
  </si>
  <si>
    <t>Garlic</t>
  </si>
  <si>
    <t>Popcorn</t>
  </si>
  <si>
    <t>Turmeric</t>
  </si>
  <si>
    <t>Butternut Winter Squash</t>
  </si>
  <si>
    <t>Oatmeal (not instant)</t>
  </si>
  <si>
    <t>Pumpernickle Bread</t>
  </si>
  <si>
    <t>Cinnamon</t>
  </si>
  <si>
    <t>Pomegranate</t>
  </si>
  <si>
    <t>Orange</t>
  </si>
  <si>
    <t>Quinoa</t>
  </si>
  <si>
    <t>Kiwi</t>
  </si>
  <si>
    <t>Potato</t>
  </si>
  <si>
    <t>Rye Bread</t>
  </si>
  <si>
    <t>Almonds</t>
  </si>
  <si>
    <t>Parsnip</t>
  </si>
  <si>
    <t>Cantaloupe</t>
  </si>
  <si>
    <t>Sun Dried Tomatoes</t>
  </si>
  <si>
    <t>Amaranth</t>
  </si>
  <si>
    <t>Millet</t>
  </si>
  <si>
    <t>Cherries</t>
  </si>
  <si>
    <t>Grapefruit</t>
  </si>
  <si>
    <t>Leeks</t>
  </si>
  <si>
    <t>Shredded Wheat Crackers</t>
  </si>
  <si>
    <t>Pistachio</t>
  </si>
  <si>
    <t>Sweet Potato</t>
  </si>
  <si>
    <t>Plain Bagel</t>
  </si>
  <si>
    <t>Acai Berry</t>
  </si>
  <si>
    <t>Corn</t>
  </si>
  <si>
    <t>Ginger</t>
  </si>
  <si>
    <t>Peanuts</t>
  </si>
  <si>
    <t>Milk, Soy</t>
  </si>
  <si>
    <t>Plum</t>
  </si>
  <si>
    <t>Soy Sauce</t>
  </si>
  <si>
    <t>Almond Flour</t>
  </si>
  <si>
    <t>Milk, Oat</t>
  </si>
  <si>
    <t>Taro</t>
  </si>
  <si>
    <t>Blueberries</t>
  </si>
  <si>
    <t>Avocado</t>
  </si>
  <si>
    <t>Brown Rice</t>
  </si>
  <si>
    <t>Hazelnuts</t>
  </si>
  <si>
    <t>Mango</t>
  </si>
  <si>
    <t>Pumpkin Seeds</t>
  </si>
  <si>
    <t>English Muffin</t>
  </si>
  <si>
    <t>Banana</t>
  </si>
  <si>
    <t>Spaghetti</t>
  </si>
  <si>
    <t>Honey Dew Melon</t>
  </si>
  <si>
    <t>Fig</t>
  </si>
  <si>
    <t>Lychee</t>
  </si>
  <si>
    <t>Papaya</t>
  </si>
  <si>
    <t>Peanut Butter</t>
  </si>
  <si>
    <t>Cranberry</t>
  </si>
  <si>
    <t>Pineapple</t>
  </si>
  <si>
    <t>Watermelon</t>
  </si>
  <si>
    <t>Orzo</t>
  </si>
  <si>
    <t>Tortilla</t>
  </si>
  <si>
    <t>Brazil Nuts</t>
  </si>
  <si>
    <t>Apricots</t>
  </si>
  <si>
    <t>Pecans</t>
  </si>
  <si>
    <t>White Bread</t>
  </si>
  <si>
    <t>Coconut</t>
  </si>
  <si>
    <t>Plantain</t>
  </si>
  <si>
    <t>Walnuts</t>
  </si>
  <si>
    <t>Pita Bread</t>
  </si>
  <si>
    <t>Macadamia Nuts</t>
  </si>
  <si>
    <t>Wheat Flour</t>
  </si>
  <si>
    <t>Raisins</t>
  </si>
  <si>
    <t>Grapes</t>
  </si>
  <si>
    <t>Cornbread</t>
  </si>
  <si>
    <t>Corn Chips</t>
  </si>
  <si>
    <t>Potato Chips</t>
  </si>
  <si>
    <t>Pear</t>
  </si>
  <si>
    <t>Dark Chocolate</t>
  </si>
  <si>
    <t>Hemp Seed</t>
  </si>
  <si>
    <t>Cassava (Yucca)</t>
  </si>
  <si>
    <t>Cashew</t>
  </si>
  <si>
    <t>Apple</t>
  </si>
  <si>
    <t>Almond Butter</t>
  </si>
  <si>
    <t>Hash Browns</t>
  </si>
  <si>
    <t>Tofu</t>
  </si>
  <si>
    <t>Grits</t>
  </si>
  <si>
    <t>Milk Chocolate</t>
  </si>
  <si>
    <t>Orange Juice</t>
  </si>
  <si>
    <t>Ketchup</t>
  </si>
  <si>
    <t>Rice</t>
  </si>
  <si>
    <t>Apple Juice</t>
  </si>
  <si>
    <t>Incomplete Resources
(W is infinite)</t>
  </si>
  <si>
    <t>Water</t>
  </si>
  <si>
    <t>∞</t>
  </si>
  <si>
    <t>Stevia</t>
  </si>
  <si>
    <t>Espresso</t>
  </si>
  <si>
    <t>Chicken Broth</t>
  </si>
  <si>
    <t>Milk, Skim</t>
  </si>
  <si>
    <t>Milk, Rice</t>
  </si>
  <si>
    <t>Milk, 2%</t>
  </si>
  <si>
    <t>Cranberry Juice</t>
  </si>
  <si>
    <t>Greek Yogurt, Plain Nonfat</t>
  </si>
  <si>
    <t>Egg Whites</t>
  </si>
  <si>
    <t>Grape Juice</t>
  </si>
  <si>
    <t>Cherry Juice</t>
  </si>
  <si>
    <t>Milk, Whole</t>
  </si>
  <si>
    <t>Cod</t>
  </si>
  <si>
    <t>Mahi Mahi</t>
  </si>
  <si>
    <t>Balsamic Vinegar</t>
  </si>
  <si>
    <t>Tuna, canned</t>
  </si>
  <si>
    <t>Sea Bass</t>
  </si>
  <si>
    <t>Cottage Cheese</t>
  </si>
  <si>
    <t>Shrimp</t>
  </si>
  <si>
    <t>Scallops</t>
  </si>
  <si>
    <t>Canadian Bacon</t>
  </si>
  <si>
    <t>Tilapia</t>
  </si>
  <si>
    <t>Half and half</t>
  </si>
  <si>
    <t>Pork Tenderloin</t>
  </si>
  <si>
    <t>Veal</t>
  </si>
  <si>
    <t>Salmon, canned</t>
  </si>
  <si>
    <t>Egg (1 large)</t>
  </si>
  <si>
    <t>Squid</t>
  </si>
  <si>
    <t>Tuna</t>
  </si>
  <si>
    <t>Halibut</t>
  </si>
  <si>
    <t>Sour Cream</t>
  </si>
  <si>
    <t>Light Champagne Dressing</t>
  </si>
  <si>
    <t>Chicken</t>
  </si>
  <si>
    <t>Oysters</t>
  </si>
  <si>
    <t>Salmon</t>
  </si>
  <si>
    <t>Sardines</t>
  </si>
  <si>
    <t>Light Mayonnaise</t>
  </si>
  <si>
    <t>Turkey</t>
  </si>
  <si>
    <t>Beef</t>
  </si>
  <si>
    <t>Maple Syrup</t>
  </si>
  <si>
    <t>Feta Cheese</t>
  </si>
  <si>
    <t>Goat Cheese</t>
  </si>
  <si>
    <t>Pork</t>
  </si>
  <si>
    <t>Steak</t>
  </si>
  <si>
    <t>Mozzarella Cheese</t>
  </si>
  <si>
    <t>String Cheese</t>
  </si>
  <si>
    <t>Lamb</t>
  </si>
  <si>
    <t>Summer Sausage</t>
  </si>
  <si>
    <t xml:space="preserve"> ∞</t>
  </si>
  <si>
    <t>Italian Sausage</t>
  </si>
  <si>
    <t>Honey</t>
  </si>
  <si>
    <t>American Cheese Slices</t>
  </si>
  <si>
    <t>Agave Nectar</t>
  </si>
  <si>
    <t>Vital Wheat Gluten</t>
  </si>
  <si>
    <t>Cream Cheese</t>
  </si>
  <si>
    <t>Blue Cheese</t>
  </si>
  <si>
    <t>Gorgonzola Cheese</t>
  </si>
  <si>
    <t>Swiss Cheese</t>
  </si>
  <si>
    <t>Coconut Sugar</t>
  </si>
  <si>
    <t>Sugar</t>
  </si>
  <si>
    <t>Rice Cakes</t>
  </si>
  <si>
    <t>Cheddar Cheese</t>
  </si>
  <si>
    <t>Parmesan Cheese</t>
  </si>
  <si>
    <t>Bacon</t>
  </si>
  <si>
    <t>Pork Rinds</t>
  </si>
  <si>
    <t>Mayonnaise</t>
  </si>
  <si>
    <t>Butter</t>
  </si>
  <si>
    <t>Olive Oil</t>
  </si>
  <si>
    <t>Personal Resources Map</t>
  </si>
  <si>
    <t>Import your own resources</t>
  </si>
  <si>
    <t>Example:</t>
  </si>
  <si>
    <t>Vegetable Lentil Soup</t>
  </si>
  <si>
    <t xml:space="preserve">Crab </t>
  </si>
  <si>
    <t>Expression Types and Resource Behavior</t>
  </si>
  <si>
    <t>A reference for combining resources</t>
  </si>
  <si>
    <t>Behaviors for Each Expression Type and Subtype</t>
  </si>
  <si>
    <t>Expression Types</t>
  </si>
  <si>
    <t>F (t50)</t>
  </si>
  <si>
    <t>P (t30)</t>
  </si>
  <si>
    <t>W (t80)</t>
  </si>
  <si>
    <t>E (t1)</t>
  </si>
  <si>
    <t>Behavior</t>
  </si>
  <si>
    <t>Supernutrion</t>
  </si>
  <si>
    <t>&lt;50</t>
  </si>
  <si>
    <t>&lt;30</t>
  </si>
  <si>
    <t>&lt;80</t>
  </si>
  <si>
    <t>&lt;1</t>
  </si>
  <si>
    <t>Wants energy when E is &lt;0.5. Gives nutrition and mass.</t>
  </si>
  <si>
    <t>Energized Supernutrion</t>
  </si>
  <si>
    <t>&gt;0.5, &lt;1</t>
  </si>
  <si>
    <t>Inert. Wants nothing. Perfectly balanced. Gives nutrition and mass.</t>
  </si>
  <si>
    <t>Nutrion</t>
  </si>
  <si>
    <t>Wants energy when E is &lt;0.5.Gives nutrition and mass.</t>
  </si>
  <si>
    <t>Energized Nutrion</t>
  </si>
  <si>
    <t>Inert. Wants nothing. Adequately balanced. Gives nutrition and mass.</t>
  </si>
  <si>
    <t>Autonomer</t>
  </si>
  <si>
    <t>&gt;1</t>
  </si>
  <si>
    <t>Wants mass. Gives nutrition and energy.</t>
  </si>
  <si>
    <t>Energizer</t>
  </si>
  <si>
    <t>&gt;80</t>
  </si>
  <si>
    <t>Wants nutrition and mass. Gives energy.</t>
  </si>
  <si>
    <t>Diffuser</t>
  </si>
  <si>
    <t>Wants energy when E is &lt;0.5. Wants nutrition. Gives mass.</t>
  </si>
  <si>
    <t xml:space="preserve">Energized Diffuser </t>
  </si>
  <si>
    <t>Wants nutrition. Gives mass.</t>
  </si>
  <si>
    <t>Reciprocal Pairs</t>
  </si>
  <si>
    <t>↓Nutrion</t>
  </si>
  <si>
    <t>↓Energizer</t>
  </si>
  <si>
    <t>Composite</t>
  </si>
  <si>
    <t>↓Autonomer</t>
  </si>
  <si>
    <t>↓Diffuser</t>
  </si>
  <si>
    <t>Orthogonal Pairs</t>
  </si>
  <si>
    <r>
      <rPr>
        <b/>
      </rPr>
      <t>↓</t>
    </r>
    <r>
      <t>Nutrion</t>
    </r>
  </si>
  <si>
    <t>Definition Library</t>
  </si>
  <si>
    <t>Create nested resources for reuse</t>
  </si>
  <si>
    <t>Examples:</t>
  </si>
  <si>
    <t>Definition</t>
  </si>
  <si>
    <t>Milk, whole</t>
  </si>
  <si>
    <t>Berry Cherry Smoothie</t>
  </si>
  <si>
    <t>Chocolate Oatmeal</t>
  </si>
  <si>
    <t>Archive</t>
  </si>
  <si>
    <t>Store your structures</t>
  </si>
  <si>
    <t>Templates:</t>
  </si>
  <si>
    <t>List</t>
  </si>
  <si>
    <t>Formation</t>
  </si>
  <si>
    <t>Pate</t>
  </si>
  <si>
    <t>Portioned Formation</t>
  </si>
  <si>
    <t>Beef Broth (8 cups reduced)</t>
  </si>
  <si>
    <t>Portion (1/4)</t>
  </si>
  <si>
    <t>Portion (1/8)</t>
  </si>
  <si>
    <t>Portion (1/3)</t>
  </si>
  <si>
    <t>Portioned List Formation</t>
  </si>
  <si>
    <t>Portion (4)</t>
  </si>
  <si>
    <t>Grid</t>
  </si>
  <si>
    <t>Grape Juice Water</t>
  </si>
  <si>
    <t>Psyllium Husk Fiber</t>
  </si>
  <si>
    <t>Venti Almond Mocha</t>
  </si>
  <si>
    <t>Juice Drink</t>
  </si>
  <si>
    <t>Wing</t>
  </si>
  <si>
    <t>Whiteboard</t>
  </si>
  <si>
    <t>Build Your Structures</t>
  </si>
  <si>
    <t>Amounts/Ranges</t>
  </si>
  <si>
    <t>Metrics/Tresholds</t>
  </si>
  <si>
    <t>per day →</t>
  </si>
  <si>
    <t>(1200-1700)</t>
  </si>
  <si>
    <t>(15-45)</t>
  </si>
  <si>
    <t>(54-84)</t>
  </si>
  <si>
    <t>(&lt;50)</t>
  </si>
  <si>
    <t>(&lt;30)</t>
  </si>
  <si>
    <t>(&lt;80)</t>
  </si>
  <si>
    <t>(&lt;1)</t>
  </si>
  <si>
    <t>per meal→</t>
  </si>
  <si>
    <t>(400-600)</t>
  </si>
  <si>
    <t>daily targets→</t>
  </si>
  <si>
    <t>&lt;40</t>
  </si>
  <si>
    <t>&lt;20</t>
  </si>
  <si>
    <t>&lt;60</t>
  </si>
  <si>
    <t>Workspace</t>
  </si>
  <si>
    <t>Example Grid:</t>
  </si>
  <si>
    <t>Frozen Custard</t>
  </si>
  <si>
    <t>Common Resources</t>
  </si>
  <si>
    <t xml:space="preserve">Salmon </t>
  </si>
  <si>
    <t>Reinforcers</t>
  </si>
  <si>
    <t>Super Seed</t>
  </si>
  <si>
    <t>Whey Protein Powder</t>
  </si>
  <si>
    <t>Extensions</t>
  </si>
  <si>
    <t>Customize Your Resources</t>
  </si>
  <si>
    <t>Estimate the amount of water daily</t>
  </si>
  <si>
    <t>Water (g)</t>
  </si>
  <si>
    <t>Cost Value</t>
  </si>
  <si>
    <t>Determine the most nutrition per dollar</t>
  </si>
  <si>
    <t>*A cost value resource must have a defined WF</t>
  </si>
  <si>
    <t>Cost Value Extension</t>
  </si>
  <si>
    <t>Cost ($)</t>
  </si>
  <si>
    <t>Cost per gram ($/g)</t>
  </si>
  <si>
    <t>Cost Factor (($/g)*WF)(t1)</t>
  </si>
  <si>
    <t>Ramen Noodles</t>
  </si>
  <si>
    <t>Frozen Sweet Green Peas</t>
  </si>
  <si>
    <t>Tomatoes and Okra</t>
  </si>
  <si>
    <t>Frozen Edamame</t>
  </si>
  <si>
    <t>Artichoke Bottoms</t>
  </si>
  <si>
    <t>Campbell's Chicken Noodle Soup</t>
  </si>
  <si>
    <t>Premier Protein Shake Chocolate</t>
  </si>
  <si>
    <t>Whole Wheat Bread</t>
  </si>
  <si>
    <t>Atkins Dark Chocolate Royale Shakes</t>
  </si>
  <si>
    <t>Oatmeal (quick)</t>
  </si>
  <si>
    <t xml:space="preserve">Beanee Weenees </t>
  </si>
  <si>
    <t>Flax Seeds</t>
  </si>
  <si>
    <t>Seedless Red Grapes</t>
  </si>
  <si>
    <t>Boca Burger</t>
  </si>
  <si>
    <t>Kirkland Protein Bar</t>
  </si>
  <si>
    <t>SB Venti Hot Decaf Skinny Mocha</t>
  </si>
  <si>
    <t>Raisin Bran</t>
  </si>
  <si>
    <t>Frosted Shredded Wheat</t>
  </si>
  <si>
    <t>Frozen Peaches</t>
  </si>
  <si>
    <t>Frozen Strawberries</t>
  </si>
  <si>
    <t>White Rice</t>
  </si>
  <si>
    <t>Frozen Cherries</t>
  </si>
  <si>
    <t>Triscuits</t>
  </si>
  <si>
    <t>Quaker Strawberry Breakfast Squares</t>
  </si>
  <si>
    <t>Chicken Broccoli Chedar Lean Pocket</t>
  </si>
  <si>
    <t>Chocolate Cheerios</t>
  </si>
  <si>
    <t>Atkins Caramel Chocolate Nut Roll</t>
  </si>
  <si>
    <t>Smartfood White Cheddar Popcorn</t>
  </si>
  <si>
    <t>Ling Ling Chicken Dumplings</t>
  </si>
  <si>
    <t>Chopt Kale Ceasar w/Chicken</t>
  </si>
  <si>
    <t>Bruggers Cin Rasin w/HW Cream Cheese</t>
  </si>
  <si>
    <t>Eggo Homestyle Waffles</t>
  </si>
  <si>
    <t>Wild Rice</t>
  </si>
  <si>
    <t>SB Egg White Bites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</si>
</sst>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&quot;$&quot;#,##0.00"/>
    <numFmt numFmtId="166" formatCode="&quot;$&quot;#,##0.0000"/>
  </numFmts>
  <fonts count="25">
    <font>
      <sz val="10.0"/>
      <color rgb="FF000000"/>
      <name val="Arial"/>
    </font>
    <font>
      <b/>
      <sz val="12.0"/>
      <color theme="1"/>
      <name val="Arial"/>
    </font>
    <font>
      <color theme="1"/>
      <name val="Arial"/>
    </font>
    <font>
      <sz val="10.0"/>
      <color rgb="FF3B444E"/>
      <name val="Arial"/>
    </font>
    <font>
      <i/>
      <sz val="11.0"/>
      <color theme="1"/>
      <name val="Arial"/>
    </font>
    <font>
      <b/>
      <sz val="11.0"/>
      <color theme="1"/>
      <name val="Arial"/>
    </font>
    <font>
      <b/>
      <color theme="1"/>
      <name val="Arial"/>
    </font>
    <font>
      <sz val="8.0"/>
      <color theme="1"/>
      <name val="Arial"/>
    </font>
    <font>
      <i/>
      <color theme="1"/>
      <name val="Arial"/>
    </font>
    <font>
      <b/>
      <name val="Calibri"/>
    </font>
    <font>
      <b/>
      <color theme="1"/>
      <name val="Calibri"/>
    </font>
    <font>
      <color rgb="FF000000"/>
      <name val="Arial"/>
    </font>
    <font>
      <sz val="11.0"/>
      <color rgb="FF000000"/>
      <name val="Arial"/>
    </font>
    <font>
      <b/>
      <sz val="10.0"/>
      <color rgb="FF000000"/>
      <name val="Arial"/>
    </font>
    <font>
      <sz val="10.0"/>
      <color theme="1"/>
      <name val="Arial"/>
    </font>
    <font>
      <b/>
      <color rgb="FF000000"/>
      <name val="Arial"/>
    </font>
    <font>
      <u/>
      <color theme="1"/>
      <name val="Arial"/>
    </font>
    <font>
      <u/>
      <color theme="1"/>
      <name val="Arial"/>
    </font>
    <font>
      <b/>
      <i/>
      <color theme="1"/>
      <name val="Arial"/>
    </font>
    <font>
      <i/>
      <color rgb="FF000000"/>
      <name val="Arial"/>
    </font>
    <font>
      <b/>
      <i/>
      <sz val="10.0"/>
      <color rgb="FF000000"/>
      <name val="Arial"/>
    </font>
    <font>
      <b/>
      <sz val="11.0"/>
      <color rgb="FF000000"/>
      <name val="Arial"/>
    </font>
    <font>
      <i/>
      <sz val="11.0"/>
      <color rgb="FF000000"/>
      <name val="Arial"/>
    </font>
    <font>
      <color theme="1"/>
      <name val="Calibri"/>
    </font>
    <font>
      <sz val="8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A5A5"/>
        <bgColor rgb="FFFFA5A5"/>
      </patternFill>
    </fill>
    <fill>
      <patternFill patternType="solid">
        <fgColor rgb="FFA3FFB3"/>
        <bgColor rgb="FFA3FFB3"/>
      </patternFill>
    </fill>
    <fill>
      <patternFill patternType="solid">
        <fgColor rgb="FF9FC5E8"/>
        <bgColor rgb="FF9FC5E8"/>
      </patternFill>
    </fill>
  </fills>
  <borders count="3">
    <border/>
    <border>
      <bottom style="thin">
        <color rgb="FF000000"/>
      </bottom>
    </border>
    <border>
      <right/>
    </border>
  </borders>
  <cellStyleXfs count="1">
    <xf borderId="0" fillId="0" fontId="0" numFmtId="0" applyAlignment="1" applyFont="1"/>
  </cellStyleXfs>
  <cellXfs count="1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2" fontId="3" numFmtId="0" xfId="0" applyFill="1" applyFont="1"/>
    <xf borderId="0" fillId="0" fontId="4" numFmtId="0" xfId="0" applyFont="1"/>
    <xf borderId="0" fillId="0" fontId="5" numFmtId="0" xfId="0" applyFont="1"/>
    <xf borderId="1" fillId="0" fontId="6" numFmtId="0" xfId="0" applyBorder="1" applyFont="1"/>
    <xf borderId="1" fillId="2" fontId="6" numFmtId="0" xfId="0" applyAlignment="1" applyBorder="1" applyFont="1">
      <alignment vertical="bottom"/>
    </xf>
    <xf borderId="1" fillId="2" fontId="6" numFmtId="0" xfId="0" applyAlignment="1" applyBorder="1" applyFont="1">
      <alignment horizontal="right" vertical="bottom"/>
    </xf>
    <xf borderId="0" fillId="2" fontId="2" numFmtId="0" xfId="0" applyAlignment="1" applyFont="1">
      <alignment horizontal="right" vertical="bottom"/>
    </xf>
    <xf borderId="0" fillId="2" fontId="6" numFmtId="0" xfId="0" applyAlignment="1" applyFont="1">
      <alignment horizontal="right" vertical="bottom"/>
    </xf>
    <xf borderId="0" fillId="2" fontId="2" numFmtId="0" xfId="0" applyAlignment="1" applyFont="1">
      <alignment vertical="bottom"/>
    </xf>
    <xf borderId="0" fillId="2" fontId="7" numFmtId="0" xfId="0" applyAlignment="1" applyFont="1">
      <alignment vertical="bottom"/>
    </xf>
    <xf borderId="0" fillId="0" fontId="6" numFmtId="0" xfId="0" applyFont="1"/>
    <xf borderId="0" fillId="2" fontId="6" numFmtId="0" xfId="0" applyAlignment="1" applyFont="1">
      <alignment vertical="bottom"/>
    </xf>
    <xf borderId="1" fillId="2" fontId="2" numFmtId="0" xfId="0" applyAlignment="1" applyBorder="1" applyFont="1">
      <alignment horizontal="right" vertical="bottom"/>
    </xf>
    <xf borderId="0" fillId="0" fontId="6" numFmtId="0" xfId="0" applyAlignment="1" applyFont="1">
      <alignment horizontal="right"/>
    </xf>
    <xf borderId="0" fillId="3" fontId="2" numFmtId="0" xfId="0" applyFill="1" applyFont="1"/>
    <xf borderId="0" fillId="0" fontId="2" numFmtId="0" xfId="0" applyAlignment="1" applyFont="1">
      <alignment horizontal="right"/>
    </xf>
    <xf borderId="0" fillId="2" fontId="6" numFmtId="0" xfId="0" applyFont="1"/>
    <xf borderId="0" fillId="0" fontId="8" numFmtId="0" xfId="0" applyFont="1"/>
    <xf borderId="0" fillId="4" fontId="2" numFmtId="0" xfId="0" applyFill="1" applyFont="1"/>
    <xf borderId="0" fillId="0" fontId="6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9" numFmtId="0" xfId="0" applyFont="1"/>
    <xf borderId="0" fillId="0" fontId="10" numFmtId="0" xfId="0" applyAlignment="1" applyFont="1">
      <alignment horizontal="left"/>
    </xf>
    <xf borderId="0" fillId="0" fontId="10" numFmtId="0" xfId="0" applyFont="1"/>
    <xf borderId="0" fillId="2" fontId="2" numFmtId="0" xfId="0" applyFont="1"/>
    <xf borderId="0" fillId="2" fontId="6" numFmtId="2" xfId="0" applyAlignment="1" applyFont="1" applyNumberFormat="1">
      <alignment horizontal="right"/>
    </xf>
    <xf borderId="0" fillId="2" fontId="2" numFmtId="2" xfId="0" applyFont="1" applyNumberFormat="1"/>
    <xf borderId="0" fillId="0" fontId="2" numFmtId="0" xfId="0" applyAlignment="1" applyFont="1">
      <alignment horizontal="right" vertical="bottom"/>
    </xf>
    <xf borderId="0" fillId="4" fontId="2" numFmtId="1" xfId="0" applyFont="1" applyNumberFormat="1"/>
    <xf borderId="0" fillId="4" fontId="2" numFmtId="2" xfId="0" applyAlignment="1" applyFont="1" applyNumberFormat="1">
      <alignment horizontal="right"/>
    </xf>
    <xf borderId="0" fillId="0" fontId="2" numFmtId="0" xfId="0" applyAlignment="1" applyFont="1">
      <alignment vertical="bottom"/>
    </xf>
    <xf borderId="0" fillId="4" fontId="2" numFmtId="1" xfId="0" applyAlignment="1" applyFont="1" applyNumberFormat="1">
      <alignment horizontal="right" vertical="bottom"/>
    </xf>
    <xf borderId="0" fillId="4" fontId="2" numFmtId="2" xfId="0" applyAlignment="1" applyFont="1" applyNumberFormat="1">
      <alignment horizontal="right" vertical="bottom"/>
    </xf>
    <xf borderId="0" fillId="3" fontId="2" numFmtId="2" xfId="0" applyAlignment="1" applyFont="1" applyNumberFormat="1">
      <alignment horizontal="right"/>
    </xf>
    <xf borderId="0" fillId="4" fontId="2" numFmtId="0" xfId="0" applyAlignment="1" applyFont="1">
      <alignment horizontal="right" vertical="bottom"/>
    </xf>
    <xf borderId="0" fillId="0" fontId="11" numFmtId="0" xfId="0" applyFont="1"/>
    <xf borderId="0" fillId="3" fontId="2" numFmtId="1" xfId="0" applyFont="1" applyNumberFormat="1"/>
    <xf borderId="0" fillId="2" fontId="2" numFmtId="0" xfId="0" applyAlignment="1" applyFont="1">
      <alignment horizontal="right"/>
    </xf>
    <xf borderId="0" fillId="3" fontId="2" numFmtId="1" xfId="0" applyAlignment="1" applyFont="1" applyNumberFormat="1">
      <alignment horizontal="right" vertical="bottom"/>
    </xf>
    <xf borderId="0" fillId="2" fontId="2" numFmtId="2" xfId="0" applyAlignment="1" applyFont="1" applyNumberFormat="1">
      <alignment horizontal="right"/>
    </xf>
    <xf borderId="0" fillId="3" fontId="2" numFmtId="0" xfId="0" applyAlignment="1" applyFont="1">
      <alignment horizontal="right" vertical="bottom"/>
    </xf>
    <xf borderId="0" fillId="3" fontId="2" numFmtId="0" xfId="0" applyAlignment="1" applyFont="1">
      <alignment horizontal="right"/>
    </xf>
    <xf borderId="0" fillId="3" fontId="11" numFmtId="0" xfId="0" applyAlignment="1" applyFont="1">
      <alignment horizontal="right"/>
    </xf>
    <xf borderId="0" fillId="2" fontId="11" numFmtId="0" xfId="0" applyAlignment="1" applyFont="1">
      <alignment vertical="bottom"/>
    </xf>
    <xf borderId="0" fillId="2" fontId="2" numFmtId="1" xfId="0" applyAlignment="1" applyFont="1" applyNumberFormat="1">
      <alignment horizontal="right" vertical="bottom"/>
    </xf>
    <xf borderId="0" fillId="2" fontId="6" numFmtId="1" xfId="0" applyAlignment="1" applyFont="1" applyNumberFormat="1">
      <alignment horizontal="right" vertical="bottom"/>
    </xf>
    <xf borderId="0" fillId="2" fontId="6" numFmtId="2" xfId="0" applyAlignment="1" applyFont="1" applyNumberFormat="1">
      <alignment horizontal="right" vertical="bottom"/>
    </xf>
    <xf borderId="0" fillId="0" fontId="8" numFmtId="0" xfId="0" applyAlignment="1" applyFont="1">
      <alignment vertical="bottom"/>
    </xf>
    <xf borderId="0" fillId="2" fontId="2" numFmtId="1" xfId="0" applyFont="1" applyNumberFormat="1"/>
    <xf borderId="0" fillId="2" fontId="2" numFmtId="2" xfId="0" applyAlignment="1" applyFont="1" applyNumberFormat="1">
      <alignment horizontal="right" vertical="bottom"/>
    </xf>
    <xf borderId="0" fillId="0" fontId="1" numFmtId="0" xfId="0" applyAlignment="1" applyFont="1">
      <alignment shrinkToFit="0" vertical="bottom" wrapText="0"/>
    </xf>
    <xf borderId="0" fillId="0" fontId="4" numFmtId="0" xfId="0" applyAlignment="1" applyFont="1">
      <alignment vertical="bottom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vertical="bottom"/>
    </xf>
    <xf borderId="0" fillId="4" fontId="11" numFmtId="0" xfId="0" applyAlignment="1" applyFont="1">
      <alignment vertical="bottom"/>
    </xf>
    <xf borderId="0" fillId="0" fontId="2" numFmtId="0" xfId="0" applyAlignment="1" applyFont="1">
      <alignment shrinkToFit="0" vertical="bottom" wrapText="0"/>
    </xf>
    <xf borderId="2" fillId="2" fontId="2" numFmtId="0" xfId="0" applyAlignment="1" applyBorder="1" applyFont="1">
      <alignment vertical="bottom"/>
    </xf>
    <xf borderId="0" fillId="0" fontId="6" numFmtId="0" xfId="0" applyAlignment="1" applyFont="1">
      <alignment shrinkToFit="0" vertical="bottom" wrapText="0"/>
    </xf>
    <xf borderId="0" fillId="3" fontId="11" numFmtId="0" xfId="0" applyAlignment="1" applyFont="1">
      <alignment vertical="bottom"/>
    </xf>
    <xf borderId="0" fillId="3" fontId="2" numFmtId="0" xfId="0" applyAlignment="1" applyFont="1">
      <alignment vertical="bottom"/>
    </xf>
    <xf borderId="0" fillId="4" fontId="2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2" fontId="2" numFmtId="1" xfId="0" applyAlignment="1" applyFont="1" applyNumberFormat="1">
      <alignment vertical="bottom"/>
    </xf>
    <xf borderId="0" fillId="2" fontId="2" numFmtId="2" xfId="0" applyAlignment="1" applyFont="1" applyNumberFormat="1">
      <alignment vertical="bottom"/>
    </xf>
    <xf borderId="0" fillId="5" fontId="0" numFmtId="0" xfId="0" applyAlignment="1" applyFill="1" applyFont="1">
      <alignment vertical="bottom"/>
    </xf>
    <xf borderId="0" fillId="2" fontId="12" numFmtId="0" xfId="0" applyAlignment="1" applyFont="1">
      <alignment shrinkToFit="0" vertical="bottom" wrapText="0"/>
    </xf>
    <xf borderId="0" fillId="3" fontId="2" numFmtId="2" xfId="0" applyAlignment="1" applyFont="1" applyNumberFormat="1">
      <alignment horizontal="right" vertical="bottom"/>
    </xf>
    <xf borderId="0" fillId="0" fontId="6" numFmtId="0" xfId="0" applyAlignment="1" applyFont="1">
      <alignment horizontal="right" vertical="bottom"/>
    </xf>
    <xf borderId="0" fillId="4" fontId="6" numFmtId="2" xfId="0" applyAlignment="1" applyFont="1" applyNumberFormat="1">
      <alignment horizontal="right" vertical="bottom"/>
    </xf>
    <xf borderId="0" fillId="0" fontId="13" numFmtId="0" xfId="0" applyAlignment="1" applyFont="1">
      <alignment vertical="bottom"/>
    </xf>
    <xf borderId="0" fillId="0" fontId="14" numFmtId="0" xfId="0" applyAlignment="1" applyFont="1">
      <alignment vertical="bottom"/>
    </xf>
    <xf borderId="0" fillId="0" fontId="0" numFmtId="0" xfId="0" applyAlignment="1" applyFont="1">
      <alignment vertical="bottom"/>
    </xf>
    <xf borderId="0" fillId="4" fontId="2" numFmtId="2" xfId="0" applyFont="1" applyNumberFormat="1"/>
    <xf borderId="0" fillId="4" fontId="6" numFmtId="2" xfId="0" applyFont="1" applyNumberFormat="1"/>
    <xf borderId="0" fillId="4" fontId="11" numFmtId="1" xfId="0" applyFont="1" applyNumberFormat="1"/>
    <xf borderId="0" fillId="4" fontId="11" numFmtId="2" xfId="0" applyAlignment="1" applyFont="1" applyNumberFormat="1">
      <alignment horizontal="right" vertical="bottom"/>
    </xf>
    <xf borderId="0" fillId="2" fontId="15" numFmtId="0" xfId="0" applyAlignment="1" applyFont="1">
      <alignment vertical="bottom"/>
    </xf>
    <xf borderId="0" fillId="4" fontId="6" numFmtId="164" xfId="0" applyAlignment="1" applyFont="1" applyNumberFormat="1">
      <alignment horizontal="right" vertical="bottom"/>
    </xf>
    <xf borderId="0" fillId="0" fontId="11" numFmtId="0" xfId="0" applyAlignment="1" applyFont="1">
      <alignment horizontal="right" vertical="bottom"/>
    </xf>
    <xf borderId="0" fillId="4" fontId="11" numFmtId="1" xfId="0" applyAlignment="1" applyFont="1" applyNumberFormat="1">
      <alignment horizontal="right" vertical="bottom"/>
    </xf>
    <xf borderId="0" fillId="4" fontId="11" numFmtId="164" xfId="0" applyAlignment="1" applyFont="1" applyNumberFormat="1">
      <alignment horizontal="right" vertical="bottom"/>
    </xf>
    <xf borderId="0" fillId="2" fontId="15" numFmtId="0" xfId="0" applyAlignment="1" applyFont="1">
      <alignment horizontal="left"/>
    </xf>
    <xf borderId="0" fillId="0" fontId="6" numFmtId="2" xfId="0" applyAlignment="1" applyFont="1" applyNumberFormat="1">
      <alignment horizontal="right"/>
    </xf>
    <xf borderId="0" fillId="3" fontId="6" numFmtId="2" xfId="0" applyAlignment="1" applyFont="1" applyNumberFormat="1">
      <alignment horizontal="right"/>
    </xf>
    <xf borderId="0" fillId="0" fontId="2" numFmtId="2" xfId="0" applyAlignment="1" applyFont="1" applyNumberFormat="1">
      <alignment horizontal="right" vertical="bottom"/>
    </xf>
    <xf borderId="0" fillId="0" fontId="2" numFmtId="2" xfId="0" applyAlignment="1" applyFont="1" applyNumberFormat="1">
      <alignment vertical="bottom"/>
    </xf>
    <xf borderId="0" fillId="4" fontId="6" numFmtId="2" xfId="0" applyAlignment="1" applyFont="1" applyNumberFormat="1">
      <alignment horizontal="right"/>
    </xf>
    <xf borderId="0" fillId="0" fontId="16" numFmtId="0" xfId="0" applyAlignment="1" applyFont="1">
      <alignment horizontal="right"/>
    </xf>
    <xf borderId="0" fillId="0" fontId="17" numFmtId="0" xfId="0" applyFont="1"/>
    <xf borderId="0" fillId="2" fontId="6" numFmtId="2" xfId="0" applyFont="1" applyNumberFormat="1"/>
    <xf borderId="1" fillId="0" fontId="2" numFmtId="0" xfId="0" applyBorder="1" applyFont="1"/>
    <xf borderId="1" fillId="2" fontId="13" numFmtId="0" xfId="0" applyAlignment="1" applyBorder="1" applyFont="1">
      <alignment horizontal="left"/>
    </xf>
    <xf borderId="0" fillId="2" fontId="18" numFmtId="2" xfId="0" applyAlignment="1" applyFont="1" applyNumberFormat="1">
      <alignment horizontal="right" vertical="bottom"/>
    </xf>
    <xf borderId="0" fillId="0" fontId="19" numFmtId="0" xfId="0" applyAlignment="1" applyFont="1">
      <alignment horizontal="right" vertical="bottom"/>
    </xf>
    <xf borderId="0" fillId="2" fontId="18" numFmtId="0" xfId="0" applyAlignment="1" applyFont="1">
      <alignment horizontal="right" vertical="bottom"/>
    </xf>
    <xf borderId="0" fillId="2" fontId="18" numFmtId="1" xfId="0" applyAlignment="1" applyFont="1" applyNumberFormat="1">
      <alignment horizontal="right" vertical="bottom"/>
    </xf>
    <xf borderId="0" fillId="2" fontId="20" numFmtId="164" xfId="0" applyAlignment="1" applyFont="1" applyNumberFormat="1">
      <alignment horizontal="right"/>
    </xf>
    <xf borderId="1" fillId="0" fontId="21" numFmtId="0" xfId="0" applyBorder="1" applyFont="1"/>
    <xf borderId="1" fillId="2" fontId="2" numFmtId="0" xfId="0" applyBorder="1" applyFont="1"/>
    <xf borderId="1" fillId="2" fontId="2" numFmtId="2" xfId="0" applyBorder="1" applyFont="1" applyNumberFormat="1"/>
    <xf borderId="1" fillId="2" fontId="6" numFmtId="2" xfId="0" applyBorder="1" applyFont="1" applyNumberFormat="1"/>
    <xf borderId="0" fillId="0" fontId="2" numFmtId="1" xfId="0" applyAlignment="1" applyFont="1" applyNumberFormat="1">
      <alignment vertical="bottom"/>
    </xf>
    <xf borderId="0" fillId="2" fontId="8" numFmtId="0" xfId="0" applyAlignment="1" applyFont="1">
      <alignment vertical="bottom"/>
    </xf>
    <xf borderId="0" fillId="2" fontId="8" numFmtId="0" xfId="0" applyAlignment="1" applyFont="1">
      <alignment horizontal="right" vertical="bottom"/>
    </xf>
    <xf borderId="0" fillId="0" fontId="21" numFmtId="0" xfId="0" applyFont="1"/>
    <xf borderId="0" fillId="0" fontId="22" numFmtId="0" xfId="0" applyFont="1"/>
    <xf borderId="0" fillId="0" fontId="15" numFmtId="0" xfId="0" applyFont="1"/>
    <xf borderId="0" fillId="2" fontId="11" numFmtId="0" xfId="0" applyFont="1"/>
    <xf borderId="0" fillId="2" fontId="23" numFmtId="0" xfId="0" applyFont="1"/>
    <xf borderId="0" fillId="0" fontId="24" numFmtId="0" xfId="0" applyAlignment="1" applyFont="1">
      <alignment horizontal="left"/>
    </xf>
    <xf borderId="0" fillId="0" fontId="2" numFmtId="165" xfId="0" applyAlignment="1" applyFont="1" applyNumberFormat="1">
      <alignment horizontal="right" vertical="bottom"/>
    </xf>
    <xf borderId="0" fillId="0" fontId="2" numFmtId="166" xfId="0" applyAlignment="1" applyFont="1" applyNumberFormat="1">
      <alignment horizontal="right" vertical="bottom"/>
    </xf>
    <xf borderId="0" fillId="0" fontId="6" numFmtId="2" xfId="0" applyAlignment="1" applyFont="1" applyNumberFormat="1">
      <alignment horizontal="right" vertical="bottom"/>
    </xf>
    <xf borderId="0" fillId="2" fontId="2" numFmtId="165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 ht="15.75" customHeight="1">
      <c r="A1" s="1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5.7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15.75" customHeight="1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ht="15.75" customHeight="1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ht="15.75" customHeight="1">
      <c r="A5" s="6" t="s">
        <v>2</v>
      </c>
      <c r="B5" s="7"/>
      <c r="C5" s="8"/>
      <c r="D5" s="8"/>
      <c r="E5" s="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ht="15.75" customHeight="1">
      <c r="A6" s="10" t="s">
        <v>3</v>
      </c>
      <c r="B6" s="10" t="s">
        <v>4</v>
      </c>
      <c r="C6" s="10" t="s">
        <v>5</v>
      </c>
      <c r="D6" s="10" t="s">
        <v>6</v>
      </c>
      <c r="E6" s="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ht="15.75" customHeight="1">
      <c r="A7" s="11">
        <v>1.0</v>
      </c>
      <c r="B7" s="9">
        <v>28.3</v>
      </c>
      <c r="C7" s="9">
        <v>30.0</v>
      </c>
      <c r="D7" s="9">
        <f t="shared" ref="D7:D18" si="1">C7-B7</f>
        <v>1.7</v>
      </c>
      <c r="E7" s="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ht="15.75" customHeight="1">
      <c r="A8" s="11">
        <v>2.0</v>
      </c>
      <c r="B8" s="9">
        <v>56.6</v>
      </c>
      <c r="C8" s="9">
        <v>60.0</v>
      </c>
      <c r="D8" s="9">
        <f t="shared" si="1"/>
        <v>3.4</v>
      </c>
      <c r="E8" s="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ht="15.75" customHeight="1">
      <c r="A9" s="11">
        <v>3.0</v>
      </c>
      <c r="B9" s="9">
        <v>85.0</v>
      </c>
      <c r="C9" s="9">
        <v>90.0</v>
      </c>
      <c r="D9" s="9">
        <f t="shared" si="1"/>
        <v>5</v>
      </c>
      <c r="E9" s="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ht="15.75" customHeight="1">
      <c r="A10" s="11">
        <v>4.0</v>
      </c>
      <c r="B10" s="9">
        <v>113.3</v>
      </c>
      <c r="C10" s="9">
        <v>120.0</v>
      </c>
      <c r="D10" s="9">
        <f t="shared" si="1"/>
        <v>6.7</v>
      </c>
      <c r="E10" s="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ht="15.75" customHeight="1">
      <c r="A11" s="11">
        <v>6.0</v>
      </c>
      <c r="B11" s="9">
        <v>170.0</v>
      </c>
      <c r="C11" s="9">
        <v>180.0</v>
      </c>
      <c r="D11" s="9">
        <f t="shared" si="1"/>
        <v>10</v>
      </c>
      <c r="E11" s="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ht="15.75" customHeight="1">
      <c r="A12" s="11">
        <v>8.0</v>
      </c>
      <c r="B12" s="9">
        <v>226.7</v>
      </c>
      <c r="C12" s="9">
        <v>240.0</v>
      </c>
      <c r="D12" s="9">
        <f t="shared" si="1"/>
        <v>13.3</v>
      </c>
      <c r="E12" s="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ht="15.75" customHeight="1">
      <c r="A13" s="11">
        <v>12.0</v>
      </c>
      <c r="B13" s="9">
        <v>340.1</v>
      </c>
      <c r="C13" s="9">
        <v>360.0</v>
      </c>
      <c r="D13" s="9">
        <f t="shared" si="1"/>
        <v>19.9</v>
      </c>
      <c r="E13" s="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ht="15.75" customHeight="1">
      <c r="A14" s="11">
        <v>16.0</v>
      </c>
      <c r="B14" s="9">
        <v>453.5</v>
      </c>
      <c r="C14" s="9">
        <v>480.0</v>
      </c>
      <c r="D14" s="9">
        <f t="shared" si="1"/>
        <v>26.5</v>
      </c>
      <c r="E14" s="9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15.75" customHeight="1">
      <c r="A15" s="11">
        <v>20.0</v>
      </c>
      <c r="B15" s="9">
        <v>566.9</v>
      </c>
      <c r="C15" s="9">
        <v>600.0</v>
      </c>
      <c r="D15" s="9">
        <f t="shared" si="1"/>
        <v>33.1</v>
      </c>
      <c r="E15" s="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15.75" customHeight="1">
      <c r="A16" s="11">
        <v>22.0</v>
      </c>
      <c r="B16" s="9">
        <v>623.6</v>
      </c>
      <c r="C16" s="9">
        <v>660.0</v>
      </c>
      <c r="D16" s="9">
        <f t="shared" si="1"/>
        <v>36.4</v>
      </c>
      <c r="E16" s="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5.75" customHeight="1">
      <c r="A17" s="11">
        <v>24.0</v>
      </c>
      <c r="B17" s="9">
        <v>680.3</v>
      </c>
      <c r="C17" s="9">
        <v>720.0</v>
      </c>
      <c r="D17" s="9">
        <f t="shared" si="1"/>
        <v>39.7</v>
      </c>
      <c r="E17" s="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5.75" customHeight="1">
      <c r="A18" s="11">
        <v>32.0</v>
      </c>
      <c r="B18" s="9">
        <v>907.1</v>
      </c>
      <c r="C18" s="9">
        <v>960.0</v>
      </c>
      <c r="D18" s="9">
        <f t="shared" si="1"/>
        <v>52.9</v>
      </c>
      <c r="E18" s="9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15.75" customHeight="1">
      <c r="A19" s="12" t="s">
        <v>7</v>
      </c>
      <c r="B19" s="9"/>
      <c r="C19" s="9"/>
      <c r="D19" s="9"/>
      <c r="E19" s="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5.75" customHeight="1">
      <c r="A20" s="12" t="s">
        <v>8</v>
      </c>
      <c r="B20" s="9"/>
      <c r="C20" s="9"/>
      <c r="D20" s="9"/>
      <c r="E20" s="9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5.75" customHeight="1">
      <c r="A21" s="12" t="s">
        <v>9</v>
      </c>
      <c r="B21" s="9"/>
      <c r="C21" s="9"/>
      <c r="D21" s="9"/>
      <c r="E21" s="9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5.75" customHeight="1">
      <c r="A22" s="13"/>
      <c r="B22" s="14"/>
      <c r="C22" s="10"/>
      <c r="D22" s="10"/>
      <c r="E22" s="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5.75" customHeight="1">
      <c r="A23" s="13"/>
      <c r="B23" s="14"/>
      <c r="C23" s="10"/>
      <c r="D23" s="10"/>
      <c r="E23" s="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15.75" customHeight="1">
      <c r="A24" s="6" t="s">
        <v>10</v>
      </c>
      <c r="B24" s="7"/>
      <c r="C24" s="8"/>
      <c r="D24" s="8"/>
      <c r="E24" s="1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15.75" customHeight="1">
      <c r="A25" s="16" t="s">
        <v>11</v>
      </c>
      <c r="B25" s="10" t="s">
        <v>12</v>
      </c>
      <c r="C25" s="10" t="s">
        <v>13</v>
      </c>
      <c r="D25" s="10" t="s">
        <v>5</v>
      </c>
      <c r="E25" s="10" t="s">
        <v>6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5.75" customHeight="1">
      <c r="A26" s="2">
        <v>0.125</v>
      </c>
      <c r="B26" s="11">
        <v>1.0</v>
      </c>
      <c r="C26" s="9">
        <v>29.5</v>
      </c>
      <c r="D26" s="9">
        <v>30.0</v>
      </c>
      <c r="E26" s="9">
        <f t="shared" ref="E26:E37" si="2">D26-C26</f>
        <v>0.5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5.75" customHeight="1">
      <c r="A27" s="2">
        <v>0.25</v>
      </c>
      <c r="B27" s="11">
        <v>2.0</v>
      </c>
      <c r="C27" s="9">
        <v>59.1</v>
      </c>
      <c r="D27" s="9">
        <v>60.0</v>
      </c>
      <c r="E27" s="9">
        <f t="shared" si="2"/>
        <v>0.9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5.75" customHeight="1">
      <c r="A28" s="2">
        <v>0.375</v>
      </c>
      <c r="B28" s="11">
        <v>3.0</v>
      </c>
      <c r="C28" s="9">
        <v>88.7</v>
      </c>
      <c r="D28" s="9">
        <v>90.0</v>
      </c>
      <c r="E28" s="9">
        <f t="shared" si="2"/>
        <v>1.3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5.75" customHeight="1">
      <c r="A29" s="2">
        <v>0.5</v>
      </c>
      <c r="B29" s="11">
        <v>4.0</v>
      </c>
      <c r="C29" s="9">
        <v>118.2</v>
      </c>
      <c r="D29" s="9">
        <v>120.0</v>
      </c>
      <c r="E29" s="9">
        <f t="shared" si="2"/>
        <v>1.8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5.75" customHeight="1">
      <c r="A30" s="2">
        <v>0.75</v>
      </c>
      <c r="B30" s="11">
        <v>6.0</v>
      </c>
      <c r="C30" s="9">
        <v>177.4</v>
      </c>
      <c r="D30" s="9">
        <v>180.0</v>
      </c>
      <c r="E30" s="9">
        <f t="shared" si="2"/>
        <v>2.6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5.75" customHeight="1">
      <c r="A31" s="2">
        <v>1.0</v>
      </c>
      <c r="B31" s="11">
        <v>8.0</v>
      </c>
      <c r="C31" s="9">
        <v>236.5</v>
      </c>
      <c r="D31" s="9">
        <v>240.0</v>
      </c>
      <c r="E31" s="9">
        <f t="shared" si="2"/>
        <v>3.5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5.75" customHeight="1">
      <c r="A32" s="2">
        <v>1.5</v>
      </c>
      <c r="B32" s="11">
        <v>12.0</v>
      </c>
      <c r="C32" s="9">
        <v>354.8</v>
      </c>
      <c r="D32" s="9">
        <v>360.0</v>
      </c>
      <c r="E32" s="9">
        <f t="shared" si="2"/>
        <v>5.2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5.75" customHeight="1">
      <c r="A33" s="2">
        <v>2.0</v>
      </c>
      <c r="B33" s="11">
        <v>16.0</v>
      </c>
      <c r="C33" s="9">
        <v>473.1</v>
      </c>
      <c r="D33" s="9">
        <v>480.0</v>
      </c>
      <c r="E33" s="9">
        <f t="shared" si="2"/>
        <v>6.9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5.75" customHeight="1">
      <c r="A34" s="2">
        <v>2.5</v>
      </c>
      <c r="B34" s="11">
        <v>20.0</v>
      </c>
      <c r="C34" s="9">
        <v>591.4</v>
      </c>
      <c r="D34" s="9">
        <v>600.0</v>
      </c>
      <c r="E34" s="9">
        <f t="shared" si="2"/>
        <v>8.6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5.75" customHeight="1">
      <c r="A35" s="2">
        <v>2.75</v>
      </c>
      <c r="B35" s="11">
        <v>22.0</v>
      </c>
      <c r="C35" s="9">
        <v>650.6</v>
      </c>
      <c r="D35" s="9">
        <v>660.0</v>
      </c>
      <c r="E35" s="9">
        <f t="shared" si="2"/>
        <v>9.4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5.75" customHeight="1">
      <c r="A36" s="2">
        <v>3.0</v>
      </c>
      <c r="B36" s="11">
        <v>24.0</v>
      </c>
      <c r="C36" s="9">
        <v>709.7</v>
      </c>
      <c r="D36" s="9">
        <v>720.0</v>
      </c>
      <c r="E36" s="9">
        <f t="shared" si="2"/>
        <v>10.3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5.75" customHeight="1">
      <c r="A37" s="2">
        <v>4.0</v>
      </c>
      <c r="B37" s="11">
        <v>32.0</v>
      </c>
      <c r="C37" s="9">
        <v>946.3</v>
      </c>
      <c r="D37" s="9">
        <v>960.0</v>
      </c>
      <c r="E37" s="9">
        <f t="shared" si="2"/>
        <v>13.7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5.75" customHeight="1">
      <c r="A38" s="12" t="s">
        <v>14</v>
      </c>
      <c r="B38" s="9"/>
      <c r="C38" s="9"/>
      <c r="D38" s="9"/>
      <c r="E38" s="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5.75" customHeight="1">
      <c r="A39" s="12" t="s">
        <v>15</v>
      </c>
      <c r="B39" s="9"/>
      <c r="C39" s="9"/>
      <c r="D39" s="9"/>
      <c r="E39" s="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5.75" customHeight="1">
      <c r="A40" s="12" t="s">
        <v>16</v>
      </c>
      <c r="B40" s="9"/>
      <c r="C40" s="9"/>
      <c r="D40" s="9"/>
      <c r="E40" s="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27.57"/>
    <col customWidth="1" min="2" max="2" width="12.57"/>
    <col customWidth="1" min="3" max="3" width="10.71"/>
    <col customWidth="1" min="4" max="4" width="9.57"/>
    <col customWidth="1" min="5" max="5" width="9.43"/>
    <col customWidth="1" min="6" max="6" width="15.29"/>
    <col customWidth="1" min="7" max="7" width="16.14"/>
    <col customWidth="1" min="8" max="8" width="17.14"/>
    <col customWidth="1" min="9" max="9" width="19.71"/>
    <col customWidth="1" min="10" max="10" width="20.0"/>
    <col customWidth="1" min="11" max="11" width="11.0"/>
    <col customWidth="1" min="12" max="12" width="10.57"/>
  </cols>
  <sheetData>
    <row r="1" ht="15.75" customHeight="1">
      <c r="A1" s="1" t="s">
        <v>17</v>
      </c>
      <c r="B1" s="13"/>
      <c r="C1" s="2"/>
      <c r="D1" s="13"/>
      <c r="E1" s="13"/>
      <c r="F1" s="13" t="s">
        <v>18</v>
      </c>
      <c r="G1" s="13"/>
      <c r="H1" s="13"/>
      <c r="I1" s="3"/>
      <c r="J1" s="2"/>
      <c r="K1" s="1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3" t="s">
        <v>19</v>
      </c>
      <c r="B2" s="13"/>
      <c r="C2" s="2"/>
      <c r="D2" s="13"/>
      <c r="E2" s="13"/>
      <c r="F2" s="17" t="s">
        <v>20</v>
      </c>
      <c r="G2" s="13"/>
      <c r="H2" s="13"/>
      <c r="I2" s="18"/>
      <c r="J2" s="19"/>
      <c r="K2" s="1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20" t="s">
        <v>21</v>
      </c>
      <c r="B3" s="13"/>
      <c r="C3" s="2"/>
      <c r="D3" s="13"/>
      <c r="E3" s="13"/>
      <c r="F3" s="21" t="s">
        <v>22</v>
      </c>
      <c r="G3" s="13"/>
      <c r="H3" s="13"/>
      <c r="I3" s="18"/>
      <c r="J3" s="19"/>
      <c r="K3" s="1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2"/>
      <c r="B4" s="22" t="s">
        <v>23</v>
      </c>
      <c r="C4" s="22"/>
      <c r="D4" s="22"/>
      <c r="E4" s="22"/>
      <c r="F4" s="22" t="s">
        <v>24</v>
      </c>
      <c r="G4" s="22"/>
      <c r="H4" s="23" t="s">
        <v>25</v>
      </c>
      <c r="I4" s="23" t="s">
        <v>26</v>
      </c>
      <c r="J4" s="19"/>
      <c r="K4" s="1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2"/>
      <c r="B5" s="24" t="s">
        <v>27</v>
      </c>
      <c r="C5" s="25" t="s">
        <v>28</v>
      </c>
      <c r="D5" s="25" t="s">
        <v>29</v>
      </c>
      <c r="E5" s="25" t="s">
        <v>30</v>
      </c>
      <c r="F5" s="26" t="s">
        <v>31</v>
      </c>
      <c r="G5" s="25" t="s">
        <v>32</v>
      </c>
      <c r="H5" s="26" t="s">
        <v>33</v>
      </c>
      <c r="I5" s="26" t="s">
        <v>34</v>
      </c>
      <c r="J5" s="27"/>
      <c r="K5" s="1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13" t="s">
        <v>35</v>
      </c>
      <c r="B6" s="22" t="s">
        <v>36</v>
      </c>
      <c r="C6" s="22" t="s">
        <v>37</v>
      </c>
      <c r="D6" s="22" t="s">
        <v>38</v>
      </c>
      <c r="E6" s="22" t="s">
        <v>39</v>
      </c>
      <c r="F6" s="22" t="s">
        <v>40</v>
      </c>
      <c r="G6" s="22" t="s">
        <v>41</v>
      </c>
      <c r="H6" s="22" t="s">
        <v>42</v>
      </c>
      <c r="I6" s="22" t="s">
        <v>43</v>
      </c>
      <c r="J6" s="19"/>
      <c r="K6" s="13"/>
      <c r="L6" s="1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0.0" customHeight="1">
      <c r="A7" s="13" t="s">
        <v>44</v>
      </c>
      <c r="B7" s="18"/>
      <c r="C7" s="2"/>
      <c r="D7" s="2"/>
      <c r="E7" s="2"/>
      <c r="F7" s="27"/>
      <c r="G7" s="27"/>
      <c r="H7" s="19"/>
      <c r="I7" s="28"/>
      <c r="J7" s="29"/>
      <c r="K7" s="3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2" t="s">
        <v>45</v>
      </c>
      <c r="B8" s="18">
        <v>5.3</v>
      </c>
      <c r="C8" s="2">
        <v>1.0</v>
      </c>
      <c r="D8" s="2">
        <v>0.1</v>
      </c>
      <c r="E8" s="2">
        <v>0.2</v>
      </c>
      <c r="F8" s="31">
        <f t="shared" ref="F8:F181" si="1">C8/D8</f>
        <v>10</v>
      </c>
      <c r="G8" s="31">
        <f t="shared" ref="G8:G181" si="2">C8/E8</f>
        <v>5</v>
      </c>
      <c r="H8" s="31">
        <f t="shared" ref="H8:H24" si="3">SUM(F8,G8)</f>
        <v>15</v>
      </c>
      <c r="I8" s="32">
        <f t="shared" ref="I8:I32" si="4">C8/B8</f>
        <v>0.1886792453</v>
      </c>
      <c r="J8" s="29"/>
      <c r="K8" s="30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33" t="s">
        <v>46</v>
      </c>
      <c r="B9" s="30">
        <v>10.0</v>
      </c>
      <c r="C9" s="30">
        <v>2.0</v>
      </c>
      <c r="D9" s="30">
        <v>0.3</v>
      </c>
      <c r="E9" s="30">
        <v>0.2</v>
      </c>
      <c r="F9" s="31">
        <f t="shared" si="1"/>
        <v>6.666666667</v>
      </c>
      <c r="G9" s="31">
        <f t="shared" si="2"/>
        <v>10</v>
      </c>
      <c r="H9" s="34">
        <f t="shared" si="3"/>
        <v>16.66666667</v>
      </c>
      <c r="I9" s="35">
        <f t="shared" si="4"/>
        <v>0.2</v>
      </c>
      <c r="J9" s="29"/>
      <c r="K9" s="30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2" t="s">
        <v>47</v>
      </c>
      <c r="B10" s="2">
        <v>45.0</v>
      </c>
      <c r="C10" s="2">
        <v>50.0</v>
      </c>
      <c r="D10" s="2">
        <v>11.0</v>
      </c>
      <c r="E10" s="2">
        <v>4.0</v>
      </c>
      <c r="F10" s="31">
        <f t="shared" si="1"/>
        <v>4.545454545</v>
      </c>
      <c r="G10" s="31">
        <f t="shared" si="2"/>
        <v>12.5</v>
      </c>
      <c r="H10" s="31">
        <f t="shared" si="3"/>
        <v>17.04545455</v>
      </c>
      <c r="I10" s="36">
        <f t="shared" si="4"/>
        <v>1.111111111</v>
      </c>
      <c r="J10" s="29"/>
      <c r="K10" s="30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2" t="s">
        <v>48</v>
      </c>
      <c r="B11" s="2">
        <v>15.0</v>
      </c>
      <c r="C11" s="2">
        <v>35.0</v>
      </c>
      <c r="D11" s="2">
        <v>6.0</v>
      </c>
      <c r="E11" s="2">
        <v>3.0</v>
      </c>
      <c r="F11" s="31">
        <f t="shared" si="1"/>
        <v>5.833333333</v>
      </c>
      <c r="G11" s="31">
        <f t="shared" si="2"/>
        <v>11.66666667</v>
      </c>
      <c r="H11" s="31">
        <f t="shared" si="3"/>
        <v>17.5</v>
      </c>
      <c r="I11" s="36">
        <f t="shared" si="4"/>
        <v>2.333333333</v>
      </c>
      <c r="J11" s="2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2" t="s">
        <v>49</v>
      </c>
      <c r="B12" s="2">
        <v>16.0</v>
      </c>
      <c r="C12" s="2">
        <v>3.0</v>
      </c>
      <c r="D12" s="2">
        <v>0.3</v>
      </c>
      <c r="E12" s="2">
        <v>0.4</v>
      </c>
      <c r="F12" s="31">
        <f t="shared" si="1"/>
        <v>10</v>
      </c>
      <c r="G12" s="31">
        <f t="shared" si="2"/>
        <v>7.5</v>
      </c>
      <c r="H12" s="31">
        <f t="shared" si="3"/>
        <v>17.5</v>
      </c>
      <c r="I12" s="32">
        <f t="shared" si="4"/>
        <v>0.1875</v>
      </c>
      <c r="J12" s="2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2" t="s">
        <v>50</v>
      </c>
      <c r="B13" s="18">
        <v>30.0</v>
      </c>
      <c r="C13" s="2">
        <v>7.0</v>
      </c>
      <c r="D13" s="2">
        <v>0.7</v>
      </c>
      <c r="E13" s="2">
        <v>0.9</v>
      </c>
      <c r="F13" s="31">
        <f t="shared" si="1"/>
        <v>10</v>
      </c>
      <c r="G13" s="31">
        <f t="shared" si="2"/>
        <v>7.777777778</v>
      </c>
      <c r="H13" s="31">
        <f t="shared" si="3"/>
        <v>17.77777778</v>
      </c>
      <c r="I13" s="32">
        <f t="shared" si="4"/>
        <v>0.2333333333</v>
      </c>
      <c r="J13" s="29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2" t="s">
        <v>51</v>
      </c>
      <c r="B14" s="2">
        <v>25.0</v>
      </c>
      <c r="C14" s="2">
        <v>4.0</v>
      </c>
      <c r="D14" s="2">
        <v>0.8</v>
      </c>
      <c r="E14" s="2">
        <v>0.3</v>
      </c>
      <c r="F14" s="31">
        <f t="shared" si="1"/>
        <v>5</v>
      </c>
      <c r="G14" s="31">
        <f t="shared" si="2"/>
        <v>13.33333333</v>
      </c>
      <c r="H14" s="31">
        <f t="shared" si="3"/>
        <v>18.33333333</v>
      </c>
      <c r="I14" s="32">
        <f t="shared" si="4"/>
        <v>0.16</v>
      </c>
      <c r="J14" s="2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2" t="s">
        <v>52</v>
      </c>
      <c r="B15" s="2">
        <v>8.0</v>
      </c>
      <c r="C15" s="2">
        <v>1.0</v>
      </c>
      <c r="D15" s="2">
        <v>0.1</v>
      </c>
      <c r="E15" s="2">
        <v>0.1</v>
      </c>
      <c r="F15" s="31">
        <f t="shared" si="1"/>
        <v>10</v>
      </c>
      <c r="G15" s="31">
        <f t="shared" si="2"/>
        <v>10</v>
      </c>
      <c r="H15" s="31">
        <f t="shared" si="3"/>
        <v>20</v>
      </c>
      <c r="I15" s="32">
        <f t="shared" si="4"/>
        <v>0.125</v>
      </c>
      <c r="J15" s="29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2" t="s">
        <v>53</v>
      </c>
      <c r="B16" s="2">
        <v>4.0</v>
      </c>
      <c r="C16" s="2">
        <v>1.0</v>
      </c>
      <c r="D16" s="2">
        <v>0.1</v>
      </c>
      <c r="E16" s="2">
        <v>0.1</v>
      </c>
      <c r="F16" s="31">
        <f t="shared" si="1"/>
        <v>10</v>
      </c>
      <c r="G16" s="31">
        <f t="shared" si="2"/>
        <v>10</v>
      </c>
      <c r="H16" s="31">
        <f t="shared" si="3"/>
        <v>20</v>
      </c>
      <c r="I16" s="32">
        <f t="shared" si="4"/>
        <v>0.25</v>
      </c>
      <c r="J16" s="2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2" t="s">
        <v>54</v>
      </c>
      <c r="B17" s="2">
        <v>3.8</v>
      </c>
      <c r="C17" s="2">
        <v>1.0</v>
      </c>
      <c r="D17" s="2">
        <v>0.1</v>
      </c>
      <c r="E17" s="2">
        <v>0.1</v>
      </c>
      <c r="F17" s="31">
        <f t="shared" si="1"/>
        <v>10</v>
      </c>
      <c r="G17" s="31">
        <f t="shared" si="2"/>
        <v>10</v>
      </c>
      <c r="H17" s="31">
        <f t="shared" si="3"/>
        <v>20</v>
      </c>
      <c r="I17" s="32">
        <f t="shared" si="4"/>
        <v>0.2631578947</v>
      </c>
      <c r="J17" s="2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2" t="s">
        <v>55</v>
      </c>
      <c r="B18" s="2">
        <v>3.0</v>
      </c>
      <c r="C18" s="2">
        <v>1.0</v>
      </c>
      <c r="D18" s="2">
        <v>0.1</v>
      </c>
      <c r="E18" s="2">
        <v>0.1</v>
      </c>
      <c r="F18" s="31">
        <f t="shared" si="1"/>
        <v>10</v>
      </c>
      <c r="G18" s="31">
        <f t="shared" si="2"/>
        <v>10</v>
      </c>
      <c r="H18" s="31">
        <f t="shared" si="3"/>
        <v>20</v>
      </c>
      <c r="I18" s="32">
        <f t="shared" si="4"/>
        <v>0.3333333333</v>
      </c>
      <c r="J18" s="29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" t="s">
        <v>56</v>
      </c>
      <c r="B19" s="2">
        <v>3.0</v>
      </c>
      <c r="C19" s="2">
        <v>1.0</v>
      </c>
      <c r="D19" s="2">
        <v>0.1</v>
      </c>
      <c r="E19" s="2">
        <v>0.1</v>
      </c>
      <c r="F19" s="31">
        <f t="shared" si="1"/>
        <v>10</v>
      </c>
      <c r="G19" s="31">
        <f t="shared" si="2"/>
        <v>10</v>
      </c>
      <c r="H19" s="31">
        <f t="shared" si="3"/>
        <v>20</v>
      </c>
      <c r="I19" s="32">
        <f t="shared" si="4"/>
        <v>0.3333333333</v>
      </c>
      <c r="J19" s="29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 t="s">
        <v>57</v>
      </c>
      <c r="B20" s="2">
        <v>3.0</v>
      </c>
      <c r="C20" s="2">
        <v>1.0</v>
      </c>
      <c r="D20" s="2">
        <v>0.1</v>
      </c>
      <c r="E20" s="2">
        <v>0.1</v>
      </c>
      <c r="F20" s="31">
        <f t="shared" si="1"/>
        <v>10</v>
      </c>
      <c r="G20" s="31">
        <f t="shared" si="2"/>
        <v>10</v>
      </c>
      <c r="H20" s="31">
        <f t="shared" si="3"/>
        <v>20</v>
      </c>
      <c r="I20" s="32">
        <f t="shared" si="4"/>
        <v>0.3333333333</v>
      </c>
      <c r="J20" s="29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 t="s">
        <v>58</v>
      </c>
      <c r="B21" s="2">
        <v>128.0</v>
      </c>
      <c r="C21" s="2">
        <v>60.0</v>
      </c>
      <c r="D21" s="2">
        <v>7.0</v>
      </c>
      <c r="E21" s="2">
        <v>4.2</v>
      </c>
      <c r="F21" s="31">
        <f t="shared" si="1"/>
        <v>8.571428571</v>
      </c>
      <c r="G21" s="31">
        <f t="shared" si="2"/>
        <v>14.28571429</v>
      </c>
      <c r="H21" s="31">
        <f t="shared" si="3"/>
        <v>22.85714286</v>
      </c>
      <c r="I21" s="32">
        <f t="shared" si="4"/>
        <v>0.46875</v>
      </c>
      <c r="J21" s="29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 t="s">
        <v>59</v>
      </c>
      <c r="B22" s="2">
        <v>36.0</v>
      </c>
      <c r="C22" s="2">
        <v>7.0</v>
      </c>
      <c r="D22" s="2">
        <v>0.6</v>
      </c>
      <c r="E22" s="2">
        <v>0.6</v>
      </c>
      <c r="F22" s="31">
        <f t="shared" si="1"/>
        <v>11.66666667</v>
      </c>
      <c r="G22" s="31">
        <f t="shared" si="2"/>
        <v>11.66666667</v>
      </c>
      <c r="H22" s="31">
        <f t="shared" si="3"/>
        <v>23.33333333</v>
      </c>
      <c r="I22" s="32">
        <f t="shared" si="4"/>
        <v>0.1944444444</v>
      </c>
      <c r="J22" s="29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 t="s">
        <v>60</v>
      </c>
      <c r="B23" s="2">
        <v>85.0</v>
      </c>
      <c r="C23" s="2">
        <v>15.0</v>
      </c>
      <c r="D23" s="2">
        <v>1.8</v>
      </c>
      <c r="E23" s="2">
        <v>1.0</v>
      </c>
      <c r="F23" s="31">
        <f t="shared" si="1"/>
        <v>8.333333333</v>
      </c>
      <c r="G23" s="31">
        <f t="shared" si="2"/>
        <v>15</v>
      </c>
      <c r="H23" s="31">
        <f t="shared" si="3"/>
        <v>23.33333333</v>
      </c>
      <c r="I23" s="32">
        <f t="shared" si="4"/>
        <v>0.1764705882</v>
      </c>
      <c r="J23" s="29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 t="s">
        <v>61</v>
      </c>
      <c r="B24" s="2">
        <v>88.0</v>
      </c>
      <c r="C24" s="2">
        <v>38.0</v>
      </c>
      <c r="D24" s="2">
        <v>3.3</v>
      </c>
      <c r="E24" s="2">
        <v>3.0</v>
      </c>
      <c r="F24" s="31">
        <f t="shared" si="1"/>
        <v>11.51515152</v>
      </c>
      <c r="G24" s="31">
        <f t="shared" si="2"/>
        <v>12.66666667</v>
      </c>
      <c r="H24" s="31">
        <f t="shared" si="3"/>
        <v>24.18181818</v>
      </c>
      <c r="I24" s="32">
        <f t="shared" si="4"/>
        <v>0.4318181818</v>
      </c>
      <c r="J24" s="29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33" t="s">
        <v>62</v>
      </c>
      <c r="B25" s="30">
        <v>10.0</v>
      </c>
      <c r="C25" s="30">
        <v>3.0</v>
      </c>
      <c r="D25" s="30">
        <v>0.2</v>
      </c>
      <c r="E25" s="30">
        <v>0.3</v>
      </c>
      <c r="F25" s="31">
        <f t="shared" si="1"/>
        <v>15</v>
      </c>
      <c r="G25" s="31">
        <f t="shared" si="2"/>
        <v>10</v>
      </c>
      <c r="H25" s="34">
        <f>SUM(F25:G25)</f>
        <v>25</v>
      </c>
      <c r="I25" s="32">
        <f t="shared" si="4"/>
        <v>0.3</v>
      </c>
      <c r="J25" s="29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 t="s">
        <v>63</v>
      </c>
      <c r="B26" s="2">
        <v>148.0</v>
      </c>
      <c r="C26" s="2">
        <v>50.0</v>
      </c>
      <c r="D26" s="2">
        <v>3.8</v>
      </c>
      <c r="E26" s="2">
        <v>4.2</v>
      </c>
      <c r="F26" s="31">
        <f t="shared" si="1"/>
        <v>13.15789474</v>
      </c>
      <c r="G26" s="31">
        <f t="shared" si="2"/>
        <v>11.9047619</v>
      </c>
      <c r="H26" s="31">
        <f t="shared" ref="H26:H32" si="5">SUM(F26,G26)</f>
        <v>25.06265664</v>
      </c>
      <c r="I26" s="32">
        <f t="shared" si="4"/>
        <v>0.3378378378</v>
      </c>
      <c r="J26" s="29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 t="s">
        <v>64</v>
      </c>
      <c r="B27" s="2">
        <v>588.0</v>
      </c>
      <c r="C27" s="2">
        <v>146.0</v>
      </c>
      <c r="D27" s="2">
        <v>12.0</v>
      </c>
      <c r="E27" s="2">
        <v>11.0</v>
      </c>
      <c r="F27" s="31">
        <f t="shared" si="1"/>
        <v>12.16666667</v>
      </c>
      <c r="G27" s="31">
        <f t="shared" si="2"/>
        <v>13.27272727</v>
      </c>
      <c r="H27" s="31">
        <f t="shared" si="5"/>
        <v>25.43939394</v>
      </c>
      <c r="I27" s="32">
        <f t="shared" si="4"/>
        <v>0.2482993197</v>
      </c>
      <c r="J27" s="29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 t="s">
        <v>65</v>
      </c>
      <c r="B28" s="2">
        <v>100.0</v>
      </c>
      <c r="C28" s="2">
        <v>31.0</v>
      </c>
      <c r="D28" s="2">
        <v>3.4</v>
      </c>
      <c r="E28" s="2">
        <v>1.8</v>
      </c>
      <c r="F28" s="31">
        <f t="shared" si="1"/>
        <v>9.117647059</v>
      </c>
      <c r="G28" s="31">
        <f t="shared" si="2"/>
        <v>17.22222222</v>
      </c>
      <c r="H28" s="31">
        <f t="shared" si="5"/>
        <v>26.33986928</v>
      </c>
      <c r="I28" s="32">
        <f t="shared" si="4"/>
        <v>0.31</v>
      </c>
      <c r="J28" s="29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 t="s">
        <v>66</v>
      </c>
      <c r="B29" s="2">
        <v>18.0</v>
      </c>
      <c r="C29" s="2">
        <v>4.0</v>
      </c>
      <c r="D29" s="2">
        <v>0.2</v>
      </c>
      <c r="E29" s="2">
        <v>0.6</v>
      </c>
      <c r="F29" s="31">
        <f t="shared" si="1"/>
        <v>20</v>
      </c>
      <c r="G29" s="31">
        <f t="shared" si="2"/>
        <v>6.666666667</v>
      </c>
      <c r="H29" s="31">
        <f t="shared" si="5"/>
        <v>26.66666667</v>
      </c>
      <c r="I29" s="32">
        <f t="shared" si="4"/>
        <v>0.2222222222</v>
      </c>
      <c r="J29" s="29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 t="s">
        <v>67</v>
      </c>
      <c r="B30" s="2">
        <v>3.2</v>
      </c>
      <c r="C30" s="2">
        <v>2.0</v>
      </c>
      <c r="D30" s="2">
        <v>0.3</v>
      </c>
      <c r="E30" s="2">
        <v>0.1</v>
      </c>
      <c r="F30" s="31">
        <f t="shared" si="1"/>
        <v>6.666666667</v>
      </c>
      <c r="G30" s="31">
        <f t="shared" si="2"/>
        <v>20</v>
      </c>
      <c r="H30" s="31">
        <f t="shared" si="5"/>
        <v>26.66666667</v>
      </c>
      <c r="I30" s="32">
        <f t="shared" si="4"/>
        <v>0.625</v>
      </c>
      <c r="J30" s="29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 t="s">
        <v>68</v>
      </c>
      <c r="B31" s="2">
        <v>6.8</v>
      </c>
      <c r="C31" s="2">
        <v>19.0</v>
      </c>
      <c r="D31" s="2">
        <v>2.4</v>
      </c>
      <c r="E31" s="2">
        <v>1.0</v>
      </c>
      <c r="F31" s="31">
        <f t="shared" si="1"/>
        <v>7.916666667</v>
      </c>
      <c r="G31" s="31">
        <f t="shared" si="2"/>
        <v>19</v>
      </c>
      <c r="H31" s="31">
        <f t="shared" si="5"/>
        <v>26.91666667</v>
      </c>
      <c r="I31" s="36">
        <f t="shared" si="4"/>
        <v>2.794117647</v>
      </c>
      <c r="J31" s="29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 t="s">
        <v>69</v>
      </c>
      <c r="B32" s="2">
        <v>19.0</v>
      </c>
      <c r="C32" s="2">
        <v>6.0</v>
      </c>
      <c r="D32" s="2">
        <v>0.5</v>
      </c>
      <c r="E32" s="2">
        <v>0.4</v>
      </c>
      <c r="F32" s="31">
        <f t="shared" si="1"/>
        <v>12</v>
      </c>
      <c r="G32" s="31">
        <f t="shared" si="2"/>
        <v>15</v>
      </c>
      <c r="H32" s="31">
        <f t="shared" si="5"/>
        <v>27</v>
      </c>
      <c r="I32" s="32">
        <f t="shared" si="4"/>
        <v>0.3157894737</v>
      </c>
      <c r="J32" s="29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33" t="s">
        <v>70</v>
      </c>
      <c r="B33" s="30">
        <v>100.0</v>
      </c>
      <c r="C33" s="30">
        <v>33.0</v>
      </c>
      <c r="D33" s="30">
        <v>3.2</v>
      </c>
      <c r="E33" s="30">
        <v>1.9</v>
      </c>
      <c r="F33" s="31">
        <f t="shared" si="1"/>
        <v>10.3125</v>
      </c>
      <c r="G33" s="31">
        <f t="shared" si="2"/>
        <v>17.36842105</v>
      </c>
      <c r="H33" s="37">
        <v>27.0</v>
      </c>
      <c r="I33" s="35">
        <v>0.33</v>
      </c>
      <c r="J33" s="2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 t="s">
        <v>71</v>
      </c>
      <c r="B34" s="2">
        <v>86.0</v>
      </c>
      <c r="C34" s="2">
        <v>19.0</v>
      </c>
      <c r="D34" s="2">
        <v>1.1</v>
      </c>
      <c r="E34" s="2">
        <v>1.8</v>
      </c>
      <c r="F34" s="31">
        <f t="shared" si="1"/>
        <v>17.27272727</v>
      </c>
      <c r="G34" s="31">
        <f t="shared" si="2"/>
        <v>10.55555556</v>
      </c>
      <c r="H34" s="31">
        <f t="shared" ref="H34:H67" si="6">SUM(F34,G34)</f>
        <v>27.82828283</v>
      </c>
      <c r="I34" s="32">
        <f t="shared" ref="I34:I93" si="7">C34/B34</f>
        <v>0.2209302326</v>
      </c>
      <c r="J34" s="2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 t="s">
        <v>72</v>
      </c>
      <c r="B35" s="30">
        <v>100.0</v>
      </c>
      <c r="C35" s="30">
        <v>91.0</v>
      </c>
      <c r="D35" s="30">
        <v>6.9</v>
      </c>
      <c r="E35" s="30">
        <v>6.0</v>
      </c>
      <c r="F35" s="31">
        <f t="shared" si="1"/>
        <v>13.1884058</v>
      </c>
      <c r="G35" s="31">
        <f t="shared" si="2"/>
        <v>15.16666667</v>
      </c>
      <c r="H35" s="31">
        <f t="shared" si="6"/>
        <v>28.35507246</v>
      </c>
      <c r="I35" s="32">
        <f t="shared" si="7"/>
        <v>0.91</v>
      </c>
      <c r="J35" s="2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 t="s">
        <v>73</v>
      </c>
      <c r="B36" s="2">
        <v>15.0</v>
      </c>
      <c r="C36" s="2">
        <v>5.0</v>
      </c>
      <c r="D36" s="2">
        <v>0.4</v>
      </c>
      <c r="E36" s="2">
        <v>0.3</v>
      </c>
      <c r="F36" s="31">
        <f t="shared" si="1"/>
        <v>12.5</v>
      </c>
      <c r="G36" s="31">
        <f t="shared" si="2"/>
        <v>16.66666667</v>
      </c>
      <c r="H36" s="31">
        <f t="shared" si="6"/>
        <v>29.16666667</v>
      </c>
      <c r="I36" s="32">
        <f t="shared" si="7"/>
        <v>0.3333333333</v>
      </c>
      <c r="J36" s="29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 t="s">
        <v>74</v>
      </c>
      <c r="B37" s="2">
        <v>40.0</v>
      </c>
      <c r="C37" s="2">
        <v>6.0</v>
      </c>
      <c r="D37" s="2">
        <v>0.6</v>
      </c>
      <c r="E37" s="2">
        <v>0.3</v>
      </c>
      <c r="F37" s="31">
        <f t="shared" si="1"/>
        <v>10</v>
      </c>
      <c r="G37" s="31">
        <f t="shared" si="2"/>
        <v>20</v>
      </c>
      <c r="H37" s="31">
        <f t="shared" si="6"/>
        <v>30</v>
      </c>
      <c r="I37" s="32">
        <f t="shared" si="7"/>
        <v>0.15</v>
      </c>
      <c r="J37" s="29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 t="s">
        <v>75</v>
      </c>
      <c r="B38" s="2">
        <v>23.0</v>
      </c>
      <c r="C38" s="2">
        <v>6.0</v>
      </c>
      <c r="D38" s="2">
        <v>0.6</v>
      </c>
      <c r="E38" s="2">
        <v>0.3</v>
      </c>
      <c r="F38" s="31">
        <f t="shared" si="1"/>
        <v>10</v>
      </c>
      <c r="G38" s="31">
        <f t="shared" si="2"/>
        <v>20</v>
      </c>
      <c r="H38" s="31">
        <f t="shared" si="6"/>
        <v>30</v>
      </c>
      <c r="I38" s="32">
        <f t="shared" si="7"/>
        <v>0.2608695652</v>
      </c>
      <c r="J38" s="29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 t="s">
        <v>76</v>
      </c>
      <c r="B39" s="2">
        <v>5.0</v>
      </c>
      <c r="C39" s="2">
        <v>3.0</v>
      </c>
      <c r="D39" s="2">
        <v>0.2</v>
      </c>
      <c r="E39" s="2">
        <v>0.2</v>
      </c>
      <c r="F39" s="31">
        <f t="shared" si="1"/>
        <v>15</v>
      </c>
      <c r="G39" s="31">
        <f t="shared" si="2"/>
        <v>15</v>
      </c>
      <c r="H39" s="31">
        <f t="shared" si="6"/>
        <v>30</v>
      </c>
      <c r="I39" s="32">
        <f t="shared" si="7"/>
        <v>0.6</v>
      </c>
      <c r="J39" s="29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 t="s">
        <v>77</v>
      </c>
      <c r="B40" s="2">
        <v>196.0</v>
      </c>
      <c r="C40" s="2">
        <v>33.0</v>
      </c>
      <c r="D40" s="2">
        <v>2.0</v>
      </c>
      <c r="E40" s="2">
        <v>2.4</v>
      </c>
      <c r="F40" s="31">
        <f t="shared" si="1"/>
        <v>16.5</v>
      </c>
      <c r="G40" s="31">
        <f t="shared" si="2"/>
        <v>13.75</v>
      </c>
      <c r="H40" s="31">
        <f t="shared" si="6"/>
        <v>30.25</v>
      </c>
      <c r="I40" s="32">
        <f t="shared" si="7"/>
        <v>0.1683673469</v>
      </c>
      <c r="J40" s="29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 t="s">
        <v>78</v>
      </c>
      <c r="B41" s="2">
        <v>11.7</v>
      </c>
      <c r="C41" s="2">
        <v>13.0</v>
      </c>
      <c r="D41" s="2">
        <v>0.8</v>
      </c>
      <c r="E41" s="2">
        <v>0.9</v>
      </c>
      <c r="F41" s="31">
        <f t="shared" si="1"/>
        <v>16.25</v>
      </c>
      <c r="G41" s="31">
        <f t="shared" si="2"/>
        <v>14.44444444</v>
      </c>
      <c r="H41" s="31">
        <f t="shared" si="6"/>
        <v>30.69444444</v>
      </c>
      <c r="I41" s="36">
        <f t="shared" si="7"/>
        <v>1.111111111</v>
      </c>
      <c r="J41" s="29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 t="s">
        <v>79</v>
      </c>
      <c r="B42" s="2">
        <v>145.0</v>
      </c>
      <c r="C42" s="2">
        <v>118.0</v>
      </c>
      <c r="D42" s="2">
        <v>7.0</v>
      </c>
      <c r="E42" s="2">
        <v>8.0</v>
      </c>
      <c r="F42" s="31">
        <f t="shared" si="1"/>
        <v>16.85714286</v>
      </c>
      <c r="G42" s="31">
        <f t="shared" si="2"/>
        <v>14.75</v>
      </c>
      <c r="H42" s="31">
        <f t="shared" si="6"/>
        <v>31.60714286</v>
      </c>
      <c r="I42" s="32">
        <f t="shared" si="7"/>
        <v>0.8137931034</v>
      </c>
      <c r="J42" s="29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 t="s">
        <v>80</v>
      </c>
      <c r="B43" s="2">
        <v>4.92</v>
      </c>
      <c r="C43" s="2">
        <v>6.0</v>
      </c>
      <c r="D43" s="2">
        <v>0.4</v>
      </c>
      <c r="E43" s="2">
        <v>0.34</v>
      </c>
      <c r="F43" s="31">
        <f t="shared" si="1"/>
        <v>15</v>
      </c>
      <c r="G43" s="31">
        <f t="shared" si="2"/>
        <v>17.64705882</v>
      </c>
      <c r="H43" s="31">
        <f t="shared" si="6"/>
        <v>32.64705882</v>
      </c>
      <c r="I43" s="36">
        <f t="shared" si="7"/>
        <v>1.219512195</v>
      </c>
      <c r="J43" s="29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 t="s">
        <v>81</v>
      </c>
      <c r="B44" s="2">
        <v>82.0</v>
      </c>
      <c r="C44" s="2">
        <v>20.0</v>
      </c>
      <c r="D44" s="2">
        <v>2.5</v>
      </c>
      <c r="E44" s="2">
        <v>0.8</v>
      </c>
      <c r="F44" s="31">
        <f t="shared" si="1"/>
        <v>8</v>
      </c>
      <c r="G44" s="31">
        <f t="shared" si="2"/>
        <v>25</v>
      </c>
      <c r="H44" s="31">
        <f t="shared" si="6"/>
        <v>33</v>
      </c>
      <c r="I44" s="32">
        <f t="shared" si="7"/>
        <v>0.243902439</v>
      </c>
      <c r="J44" s="29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 t="s">
        <v>82</v>
      </c>
      <c r="B45" s="2">
        <v>6.9</v>
      </c>
      <c r="C45" s="2">
        <v>17.0</v>
      </c>
      <c r="D45" s="2">
        <v>1.7</v>
      </c>
      <c r="E45" s="2">
        <v>0.7</v>
      </c>
      <c r="F45" s="31">
        <f t="shared" si="1"/>
        <v>10</v>
      </c>
      <c r="G45" s="31">
        <f t="shared" si="2"/>
        <v>24.28571429</v>
      </c>
      <c r="H45" s="31">
        <f t="shared" si="6"/>
        <v>34.28571429</v>
      </c>
      <c r="I45" s="36">
        <f t="shared" si="7"/>
        <v>2.463768116</v>
      </c>
      <c r="J45" s="29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 t="s">
        <v>83</v>
      </c>
      <c r="B46" s="2">
        <v>87.0</v>
      </c>
      <c r="C46" s="2">
        <v>27.0</v>
      </c>
      <c r="D46" s="2">
        <v>2.7</v>
      </c>
      <c r="E46" s="2">
        <v>1.1</v>
      </c>
      <c r="F46" s="31">
        <f t="shared" si="1"/>
        <v>10</v>
      </c>
      <c r="G46" s="31">
        <f t="shared" si="2"/>
        <v>24.54545455</v>
      </c>
      <c r="H46" s="31">
        <f t="shared" si="6"/>
        <v>34.54545455</v>
      </c>
      <c r="I46" s="32">
        <f t="shared" si="7"/>
        <v>0.3103448276</v>
      </c>
      <c r="J46" s="29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 t="s">
        <v>84</v>
      </c>
      <c r="B47" s="2">
        <v>123.0</v>
      </c>
      <c r="C47" s="2">
        <v>22.0</v>
      </c>
      <c r="D47" s="2">
        <v>1.5</v>
      </c>
      <c r="E47" s="2">
        <v>1.1</v>
      </c>
      <c r="F47" s="31">
        <f t="shared" si="1"/>
        <v>14.66666667</v>
      </c>
      <c r="G47" s="31">
        <f t="shared" si="2"/>
        <v>20</v>
      </c>
      <c r="H47" s="31">
        <f t="shared" si="6"/>
        <v>34.66666667</v>
      </c>
      <c r="I47" s="32">
        <f t="shared" si="7"/>
        <v>0.1788617886</v>
      </c>
      <c r="J47" s="29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 t="s">
        <v>85</v>
      </c>
      <c r="B48" s="2">
        <v>155.0</v>
      </c>
      <c r="C48" s="2">
        <v>189.0</v>
      </c>
      <c r="D48" s="2">
        <v>8.0</v>
      </c>
      <c r="E48" s="2">
        <v>17.0</v>
      </c>
      <c r="F48" s="31">
        <f t="shared" si="1"/>
        <v>23.625</v>
      </c>
      <c r="G48" s="31">
        <f t="shared" si="2"/>
        <v>11.11764706</v>
      </c>
      <c r="H48" s="31">
        <f t="shared" si="6"/>
        <v>34.74264706</v>
      </c>
      <c r="I48" s="36">
        <f t="shared" si="7"/>
        <v>1.219354839</v>
      </c>
      <c r="J48" s="2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 t="s">
        <v>86</v>
      </c>
      <c r="B49" s="2">
        <v>119.0</v>
      </c>
      <c r="C49" s="2">
        <v>24.0</v>
      </c>
      <c r="D49" s="2">
        <v>2.0</v>
      </c>
      <c r="E49" s="2">
        <v>1.0</v>
      </c>
      <c r="F49" s="31">
        <f t="shared" si="1"/>
        <v>12</v>
      </c>
      <c r="G49" s="31">
        <f t="shared" si="2"/>
        <v>24</v>
      </c>
      <c r="H49" s="31">
        <f t="shared" si="6"/>
        <v>36</v>
      </c>
      <c r="I49" s="32">
        <f t="shared" si="7"/>
        <v>0.2016806723</v>
      </c>
      <c r="J49" s="29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 t="s">
        <v>87</v>
      </c>
      <c r="B50" s="2">
        <v>54.0</v>
      </c>
      <c r="C50" s="2">
        <v>21.0</v>
      </c>
      <c r="D50" s="2">
        <v>2.1</v>
      </c>
      <c r="E50" s="2">
        <v>0.8</v>
      </c>
      <c r="F50" s="31">
        <f t="shared" si="1"/>
        <v>10</v>
      </c>
      <c r="G50" s="31">
        <f t="shared" si="2"/>
        <v>26.25</v>
      </c>
      <c r="H50" s="31">
        <f t="shared" si="6"/>
        <v>36.25</v>
      </c>
      <c r="I50" s="32">
        <f t="shared" si="7"/>
        <v>0.3888888889</v>
      </c>
      <c r="J50" s="29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 t="s">
        <v>88</v>
      </c>
      <c r="B51" s="2">
        <v>6.3</v>
      </c>
      <c r="C51" s="2">
        <v>21.0</v>
      </c>
      <c r="D51" s="2">
        <v>2.1</v>
      </c>
      <c r="E51" s="2">
        <v>0.8</v>
      </c>
      <c r="F51" s="31">
        <f t="shared" si="1"/>
        <v>10</v>
      </c>
      <c r="G51" s="31">
        <f t="shared" si="2"/>
        <v>26.25</v>
      </c>
      <c r="H51" s="31">
        <f t="shared" si="6"/>
        <v>36.25</v>
      </c>
      <c r="I51" s="36">
        <f t="shared" si="7"/>
        <v>3.333333333</v>
      </c>
      <c r="J51" s="29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33" t="s">
        <v>89</v>
      </c>
      <c r="B52" s="30">
        <v>28.0</v>
      </c>
      <c r="C52" s="30">
        <v>124.0</v>
      </c>
      <c r="D52" s="30">
        <v>10.5</v>
      </c>
      <c r="E52" s="30">
        <v>4.9</v>
      </c>
      <c r="F52" s="31">
        <f t="shared" si="1"/>
        <v>11.80952381</v>
      </c>
      <c r="G52" s="31">
        <f t="shared" si="2"/>
        <v>25.30612245</v>
      </c>
      <c r="H52" s="31">
        <f t="shared" si="6"/>
        <v>37.11564626</v>
      </c>
      <c r="I52" s="36">
        <f t="shared" si="7"/>
        <v>4.428571429</v>
      </c>
      <c r="J52" s="29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 t="s">
        <v>90</v>
      </c>
      <c r="B53" s="2">
        <v>40.0</v>
      </c>
      <c r="C53" s="2">
        <v>9.0</v>
      </c>
      <c r="D53" s="2">
        <v>0.4</v>
      </c>
      <c r="E53" s="2">
        <v>0.6</v>
      </c>
      <c r="F53" s="31">
        <f t="shared" si="1"/>
        <v>22.5</v>
      </c>
      <c r="G53" s="31">
        <f t="shared" si="2"/>
        <v>15</v>
      </c>
      <c r="H53" s="31">
        <f t="shared" si="6"/>
        <v>37.5</v>
      </c>
      <c r="I53" s="32">
        <f t="shared" si="7"/>
        <v>0.225</v>
      </c>
      <c r="J53" s="29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 t="s">
        <v>91</v>
      </c>
      <c r="B54" s="2">
        <v>12.0</v>
      </c>
      <c r="C54" s="2">
        <v>42.0</v>
      </c>
      <c r="D54" s="2">
        <v>1.9</v>
      </c>
      <c r="E54" s="2">
        <v>2.6</v>
      </c>
      <c r="F54" s="31">
        <f t="shared" si="1"/>
        <v>22.10526316</v>
      </c>
      <c r="G54" s="31">
        <f t="shared" si="2"/>
        <v>16.15384615</v>
      </c>
      <c r="H54" s="31">
        <f t="shared" si="6"/>
        <v>38.25910931</v>
      </c>
      <c r="I54" s="36">
        <f t="shared" si="7"/>
        <v>3.5</v>
      </c>
      <c r="J54" s="29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38" t="s">
        <v>92</v>
      </c>
      <c r="B55" s="2">
        <v>144.0</v>
      </c>
      <c r="C55" s="2">
        <v>62.0</v>
      </c>
      <c r="D55" s="2">
        <v>8.0</v>
      </c>
      <c r="E55" s="2">
        <v>2.0</v>
      </c>
      <c r="F55" s="31">
        <f t="shared" si="1"/>
        <v>7.75</v>
      </c>
      <c r="G55" s="39">
        <f t="shared" si="2"/>
        <v>31</v>
      </c>
      <c r="H55" s="31">
        <f t="shared" si="6"/>
        <v>38.75</v>
      </c>
      <c r="I55" s="32">
        <f t="shared" si="7"/>
        <v>0.4305555556</v>
      </c>
      <c r="J55" s="29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 t="s">
        <v>93</v>
      </c>
      <c r="B56" s="2">
        <v>84.0</v>
      </c>
      <c r="C56" s="2">
        <v>170.0</v>
      </c>
      <c r="D56" s="2">
        <v>6.0</v>
      </c>
      <c r="E56" s="2">
        <v>16.0</v>
      </c>
      <c r="F56" s="31">
        <f t="shared" si="1"/>
        <v>28.33333333</v>
      </c>
      <c r="G56" s="31">
        <f t="shared" si="2"/>
        <v>10.625</v>
      </c>
      <c r="H56" s="31">
        <f t="shared" si="6"/>
        <v>38.95833333</v>
      </c>
      <c r="I56" s="36">
        <f t="shared" si="7"/>
        <v>2.023809524</v>
      </c>
      <c r="J56" s="29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 t="s">
        <v>94</v>
      </c>
      <c r="B57" s="2">
        <v>58.0</v>
      </c>
      <c r="C57" s="2">
        <v>17.0</v>
      </c>
      <c r="D57" s="2">
        <v>1.6</v>
      </c>
      <c r="E57" s="2">
        <v>0.6</v>
      </c>
      <c r="F57" s="31">
        <f t="shared" si="1"/>
        <v>10.625</v>
      </c>
      <c r="G57" s="31">
        <f t="shared" si="2"/>
        <v>28.33333333</v>
      </c>
      <c r="H57" s="31">
        <f t="shared" si="6"/>
        <v>38.95833333</v>
      </c>
      <c r="I57" s="32">
        <f t="shared" si="7"/>
        <v>0.2931034483</v>
      </c>
      <c r="J57" s="29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 t="s">
        <v>95</v>
      </c>
      <c r="B58" s="2">
        <v>5.0</v>
      </c>
      <c r="C58" s="2">
        <v>20.0</v>
      </c>
      <c r="D58" s="2">
        <v>1.0</v>
      </c>
      <c r="E58" s="2">
        <v>1.0</v>
      </c>
      <c r="F58" s="31">
        <f t="shared" si="1"/>
        <v>20</v>
      </c>
      <c r="G58" s="31">
        <f t="shared" si="2"/>
        <v>20</v>
      </c>
      <c r="H58" s="31">
        <f t="shared" si="6"/>
        <v>40</v>
      </c>
      <c r="I58" s="36">
        <f t="shared" si="7"/>
        <v>4</v>
      </c>
      <c r="J58" s="2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 t="s">
        <v>96</v>
      </c>
      <c r="B59" s="2">
        <v>12.5</v>
      </c>
      <c r="C59" s="2">
        <v>46.0</v>
      </c>
      <c r="D59" s="2">
        <v>2.2</v>
      </c>
      <c r="E59" s="2">
        <v>2.4</v>
      </c>
      <c r="F59" s="31">
        <f t="shared" si="1"/>
        <v>20.90909091</v>
      </c>
      <c r="G59" s="31">
        <f t="shared" si="2"/>
        <v>19.16666667</v>
      </c>
      <c r="H59" s="31">
        <f t="shared" si="6"/>
        <v>40.07575758</v>
      </c>
      <c r="I59" s="36">
        <f t="shared" si="7"/>
        <v>3.68</v>
      </c>
      <c r="J59" s="29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 t="s">
        <v>97</v>
      </c>
      <c r="B60" s="2">
        <v>245.0</v>
      </c>
      <c r="C60" s="2">
        <v>70.0</v>
      </c>
      <c r="D60" s="2">
        <v>3.7</v>
      </c>
      <c r="E60" s="2">
        <v>3.2</v>
      </c>
      <c r="F60" s="31">
        <f t="shared" si="1"/>
        <v>18.91891892</v>
      </c>
      <c r="G60" s="31">
        <f t="shared" si="2"/>
        <v>21.875</v>
      </c>
      <c r="H60" s="31">
        <f t="shared" si="6"/>
        <v>40.79391892</v>
      </c>
      <c r="I60" s="32">
        <f t="shared" si="7"/>
        <v>0.2857142857</v>
      </c>
      <c r="J60" s="29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 t="s">
        <v>98</v>
      </c>
      <c r="B61" s="2">
        <v>91.0</v>
      </c>
      <c r="C61" s="2">
        <v>28.0</v>
      </c>
      <c r="D61" s="2">
        <v>2.5</v>
      </c>
      <c r="E61" s="2">
        <v>0.9</v>
      </c>
      <c r="F61" s="31">
        <f t="shared" si="1"/>
        <v>11.2</v>
      </c>
      <c r="G61" s="39">
        <f t="shared" si="2"/>
        <v>31.11111111</v>
      </c>
      <c r="H61" s="31">
        <f t="shared" si="6"/>
        <v>42.31111111</v>
      </c>
      <c r="I61" s="32">
        <f t="shared" si="7"/>
        <v>0.3076923077</v>
      </c>
      <c r="J61" s="29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 t="s">
        <v>99</v>
      </c>
      <c r="B62" s="30">
        <v>136.0</v>
      </c>
      <c r="C62" s="30">
        <v>59.0</v>
      </c>
      <c r="D62" s="30">
        <v>3.8</v>
      </c>
      <c r="E62" s="30">
        <v>2.2</v>
      </c>
      <c r="F62" s="31">
        <f t="shared" si="1"/>
        <v>15.52631579</v>
      </c>
      <c r="G62" s="31">
        <f t="shared" si="2"/>
        <v>26.81818182</v>
      </c>
      <c r="H62" s="31">
        <f t="shared" si="6"/>
        <v>42.34449761</v>
      </c>
      <c r="I62" s="32">
        <f t="shared" si="7"/>
        <v>0.4338235294</v>
      </c>
      <c r="J62" s="29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33" t="s">
        <v>100</v>
      </c>
      <c r="B63" s="30">
        <v>90.0</v>
      </c>
      <c r="C63" s="30">
        <v>26.0</v>
      </c>
      <c r="D63" s="30">
        <v>2.5</v>
      </c>
      <c r="E63" s="30">
        <v>0.8</v>
      </c>
      <c r="F63" s="31">
        <f t="shared" si="1"/>
        <v>10.4</v>
      </c>
      <c r="G63" s="39">
        <f t="shared" si="2"/>
        <v>32.5</v>
      </c>
      <c r="H63" s="31">
        <f t="shared" si="6"/>
        <v>42.9</v>
      </c>
      <c r="I63" s="32">
        <f t="shared" si="7"/>
        <v>0.2888888889</v>
      </c>
      <c r="J63" s="29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 t="s">
        <v>101</v>
      </c>
      <c r="B64" s="2">
        <v>28.4</v>
      </c>
      <c r="C64" s="2">
        <v>138.0</v>
      </c>
      <c r="D64" s="2">
        <v>10.0</v>
      </c>
      <c r="E64" s="2">
        <v>4.7</v>
      </c>
      <c r="F64" s="31">
        <f t="shared" si="1"/>
        <v>13.8</v>
      </c>
      <c r="G64" s="31">
        <f t="shared" si="2"/>
        <v>29.36170213</v>
      </c>
      <c r="H64" s="31">
        <f t="shared" si="6"/>
        <v>43.16170213</v>
      </c>
      <c r="I64" s="36">
        <f t="shared" si="7"/>
        <v>4.85915493</v>
      </c>
      <c r="J64" s="29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 t="s">
        <v>102</v>
      </c>
      <c r="B65" s="2">
        <v>65.0</v>
      </c>
      <c r="C65" s="2">
        <v>7.0</v>
      </c>
      <c r="D65" s="2">
        <v>0.8</v>
      </c>
      <c r="E65" s="2">
        <v>0.2</v>
      </c>
      <c r="F65" s="31">
        <f t="shared" si="1"/>
        <v>8.75</v>
      </c>
      <c r="G65" s="39">
        <f t="shared" si="2"/>
        <v>35</v>
      </c>
      <c r="H65" s="31">
        <f t="shared" si="6"/>
        <v>43.75</v>
      </c>
      <c r="I65" s="32">
        <f t="shared" si="7"/>
        <v>0.1076923077</v>
      </c>
      <c r="J65" s="29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 t="s">
        <v>103</v>
      </c>
      <c r="B66" s="2">
        <v>130.0</v>
      </c>
      <c r="C66" s="2">
        <v>90.0</v>
      </c>
      <c r="D66" s="2">
        <v>3.0</v>
      </c>
      <c r="E66" s="2">
        <v>6.0</v>
      </c>
      <c r="F66" s="31">
        <f t="shared" si="1"/>
        <v>30</v>
      </c>
      <c r="G66" s="31">
        <f t="shared" si="2"/>
        <v>15</v>
      </c>
      <c r="H66" s="31">
        <f t="shared" si="6"/>
        <v>45</v>
      </c>
      <c r="I66" s="32">
        <f t="shared" si="7"/>
        <v>0.6923076923</v>
      </c>
      <c r="J66" s="29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 t="s">
        <v>104</v>
      </c>
      <c r="B67" s="2">
        <v>28.0</v>
      </c>
      <c r="C67" s="2">
        <v>100.0</v>
      </c>
      <c r="D67" s="2">
        <v>5.0</v>
      </c>
      <c r="E67" s="2">
        <v>4.0</v>
      </c>
      <c r="F67" s="31">
        <f t="shared" si="1"/>
        <v>20</v>
      </c>
      <c r="G67" s="31">
        <f t="shared" si="2"/>
        <v>25</v>
      </c>
      <c r="H67" s="31">
        <f t="shared" si="6"/>
        <v>45</v>
      </c>
      <c r="I67" s="36">
        <f t="shared" si="7"/>
        <v>3.571428571</v>
      </c>
      <c r="J67" s="29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 t="s">
        <v>105</v>
      </c>
      <c r="B68" s="2">
        <v>82.0</v>
      </c>
      <c r="C68" s="2">
        <v>35.0</v>
      </c>
      <c r="D68" s="2">
        <v>1.0</v>
      </c>
      <c r="E68" s="2">
        <v>3.0</v>
      </c>
      <c r="F68" s="31">
        <f t="shared" si="1"/>
        <v>35</v>
      </c>
      <c r="G68" s="31">
        <f t="shared" si="2"/>
        <v>11.66666667</v>
      </c>
      <c r="H68" s="34">
        <f>SUM(F68:G68)</f>
        <v>46.66666667</v>
      </c>
      <c r="I68" s="32">
        <f t="shared" si="7"/>
        <v>0.4268292683</v>
      </c>
      <c r="J68" s="29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 t="s">
        <v>106</v>
      </c>
      <c r="B69" s="2">
        <v>10.0</v>
      </c>
      <c r="C69" s="2">
        <v>7.0</v>
      </c>
      <c r="D69" s="2">
        <v>0.3</v>
      </c>
      <c r="E69" s="2">
        <v>0.3</v>
      </c>
      <c r="F69" s="31">
        <f t="shared" si="1"/>
        <v>23.33333333</v>
      </c>
      <c r="G69" s="31">
        <f t="shared" si="2"/>
        <v>23.33333333</v>
      </c>
      <c r="H69" s="31">
        <f>SUM(F69,G69)</f>
        <v>46.66666667</v>
      </c>
      <c r="I69" s="32">
        <f t="shared" si="7"/>
        <v>0.7</v>
      </c>
      <c r="J69" s="29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33" t="s">
        <v>107</v>
      </c>
      <c r="B70" s="30">
        <v>34.0</v>
      </c>
      <c r="C70" s="30">
        <v>80.0</v>
      </c>
      <c r="D70" s="30">
        <v>3.0</v>
      </c>
      <c r="E70" s="30">
        <v>4.0</v>
      </c>
      <c r="F70" s="31">
        <f t="shared" si="1"/>
        <v>26.66666667</v>
      </c>
      <c r="G70" s="31">
        <f t="shared" si="2"/>
        <v>20</v>
      </c>
      <c r="H70" s="34">
        <f>SUM(F70:G70)</f>
        <v>46.66666667</v>
      </c>
      <c r="I70" s="36">
        <f t="shared" si="7"/>
        <v>2.352941176</v>
      </c>
      <c r="J70" s="29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 t="s">
        <v>108</v>
      </c>
      <c r="B71" s="2">
        <v>15.0</v>
      </c>
      <c r="C71" s="2">
        <v>25.0</v>
      </c>
      <c r="D71" s="2">
        <v>0.9</v>
      </c>
      <c r="E71" s="2">
        <v>1.2</v>
      </c>
      <c r="F71" s="31">
        <f t="shared" si="1"/>
        <v>27.77777778</v>
      </c>
      <c r="G71" s="31">
        <f t="shared" si="2"/>
        <v>20.83333333</v>
      </c>
      <c r="H71" s="31">
        <f t="shared" ref="H71:H93" si="8">SUM(F71,G71)</f>
        <v>48.61111111</v>
      </c>
      <c r="I71" s="36">
        <f t="shared" si="7"/>
        <v>1.666666667</v>
      </c>
      <c r="J71" s="29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 t="s">
        <v>109</v>
      </c>
      <c r="B72" s="2">
        <v>184.0</v>
      </c>
      <c r="C72" s="2">
        <v>651.0</v>
      </c>
      <c r="D72" s="2">
        <v>32.0</v>
      </c>
      <c r="E72" s="2">
        <v>23.0</v>
      </c>
      <c r="F72" s="31">
        <f t="shared" si="1"/>
        <v>20.34375</v>
      </c>
      <c r="G72" s="31">
        <f t="shared" si="2"/>
        <v>28.30434783</v>
      </c>
      <c r="H72" s="31">
        <f t="shared" si="8"/>
        <v>48.64809783</v>
      </c>
      <c r="I72" s="36">
        <f t="shared" si="7"/>
        <v>3.538043478</v>
      </c>
      <c r="J72" s="29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 t="s">
        <v>110</v>
      </c>
      <c r="B73" s="2">
        <v>75.0</v>
      </c>
      <c r="C73" s="2">
        <v>30.0</v>
      </c>
      <c r="D73" s="2">
        <v>1.1</v>
      </c>
      <c r="E73" s="2">
        <v>1.4</v>
      </c>
      <c r="F73" s="31">
        <f t="shared" si="1"/>
        <v>27.27272727</v>
      </c>
      <c r="G73" s="31">
        <f t="shared" si="2"/>
        <v>21.42857143</v>
      </c>
      <c r="H73" s="31">
        <f t="shared" si="8"/>
        <v>48.7012987</v>
      </c>
      <c r="I73" s="32">
        <f t="shared" si="7"/>
        <v>0.4</v>
      </c>
      <c r="J73" s="29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 t="s">
        <v>111</v>
      </c>
      <c r="B74" s="2">
        <v>6.0</v>
      </c>
      <c r="C74" s="2">
        <v>13.0</v>
      </c>
      <c r="D74" s="2">
        <v>2.4</v>
      </c>
      <c r="E74" s="2">
        <v>0.3</v>
      </c>
      <c r="F74" s="31">
        <f t="shared" si="1"/>
        <v>5.416666667</v>
      </c>
      <c r="G74" s="39">
        <f t="shared" si="2"/>
        <v>43.33333333</v>
      </c>
      <c r="H74" s="31">
        <f t="shared" si="8"/>
        <v>48.75</v>
      </c>
      <c r="I74" s="36">
        <f t="shared" si="7"/>
        <v>2.166666667</v>
      </c>
      <c r="J74" s="29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 t="s">
        <v>112</v>
      </c>
      <c r="B75" s="2">
        <v>67.0</v>
      </c>
      <c r="C75" s="2">
        <v>33.0</v>
      </c>
      <c r="D75" s="2">
        <v>1.0</v>
      </c>
      <c r="E75" s="2">
        <v>2.0</v>
      </c>
      <c r="F75" s="31">
        <f t="shared" si="1"/>
        <v>33</v>
      </c>
      <c r="G75" s="31">
        <f t="shared" si="2"/>
        <v>16.5</v>
      </c>
      <c r="H75" s="31">
        <f t="shared" si="8"/>
        <v>49.5</v>
      </c>
      <c r="I75" s="32">
        <f t="shared" si="7"/>
        <v>0.4925373134</v>
      </c>
      <c r="J75" s="29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 t="s">
        <v>113</v>
      </c>
      <c r="B76" s="2">
        <v>100.0</v>
      </c>
      <c r="C76" s="2">
        <v>36.0</v>
      </c>
      <c r="D76" s="2">
        <v>1.4</v>
      </c>
      <c r="E76" s="2">
        <v>1.5</v>
      </c>
      <c r="F76" s="31">
        <f t="shared" si="1"/>
        <v>25.71428571</v>
      </c>
      <c r="G76" s="31">
        <f t="shared" si="2"/>
        <v>24</v>
      </c>
      <c r="H76" s="31">
        <f t="shared" si="8"/>
        <v>49.71428571</v>
      </c>
      <c r="I76" s="32">
        <f t="shared" si="7"/>
        <v>0.36</v>
      </c>
      <c r="J76" s="29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 t="s">
        <v>114</v>
      </c>
      <c r="B77" s="2">
        <v>40.0</v>
      </c>
      <c r="C77" s="2">
        <v>150.0</v>
      </c>
      <c r="D77" s="2">
        <v>6.0</v>
      </c>
      <c r="E77" s="2">
        <v>6.0</v>
      </c>
      <c r="F77" s="31">
        <f t="shared" si="1"/>
        <v>25</v>
      </c>
      <c r="G77" s="31">
        <f t="shared" si="2"/>
        <v>25</v>
      </c>
      <c r="H77" s="31">
        <f t="shared" si="8"/>
        <v>50</v>
      </c>
      <c r="I77" s="36">
        <f t="shared" si="7"/>
        <v>3.75</v>
      </c>
      <c r="J77" s="29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33" t="s">
        <v>115</v>
      </c>
      <c r="B78" s="30">
        <v>170.0</v>
      </c>
      <c r="C78" s="30">
        <v>54.4</v>
      </c>
      <c r="D78" s="30">
        <v>3.2</v>
      </c>
      <c r="E78" s="30">
        <v>1.63</v>
      </c>
      <c r="F78" s="31">
        <f t="shared" si="1"/>
        <v>17</v>
      </c>
      <c r="G78" s="39">
        <f t="shared" si="2"/>
        <v>33.37423313</v>
      </c>
      <c r="H78" s="31">
        <f t="shared" si="8"/>
        <v>50.37423313</v>
      </c>
      <c r="I78" s="32">
        <f t="shared" si="7"/>
        <v>0.32</v>
      </c>
      <c r="J78" s="29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 t="s">
        <v>116</v>
      </c>
      <c r="B79" s="2">
        <v>67.0</v>
      </c>
      <c r="C79" s="2">
        <v>20.0</v>
      </c>
      <c r="D79" s="2">
        <v>1.9</v>
      </c>
      <c r="E79" s="2">
        <v>0.5</v>
      </c>
      <c r="F79" s="31">
        <f t="shared" si="1"/>
        <v>10.52631579</v>
      </c>
      <c r="G79" s="39">
        <f t="shared" si="2"/>
        <v>40</v>
      </c>
      <c r="H79" s="31">
        <f t="shared" si="8"/>
        <v>50.52631579</v>
      </c>
      <c r="I79" s="32">
        <f t="shared" si="7"/>
        <v>0.2985074627</v>
      </c>
      <c r="J79" s="29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 t="s">
        <v>117</v>
      </c>
      <c r="B80" s="2">
        <v>123.0</v>
      </c>
      <c r="C80" s="2">
        <v>65.0</v>
      </c>
      <c r="D80" s="2">
        <v>8.0</v>
      </c>
      <c r="E80" s="2">
        <v>1.5</v>
      </c>
      <c r="F80" s="31">
        <f t="shared" si="1"/>
        <v>8.125</v>
      </c>
      <c r="G80" s="39">
        <f t="shared" si="2"/>
        <v>43.33333333</v>
      </c>
      <c r="H80" s="31">
        <f t="shared" si="8"/>
        <v>51.45833333</v>
      </c>
      <c r="I80" s="32">
        <f t="shared" si="7"/>
        <v>0.5284552846</v>
      </c>
      <c r="J80" s="29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 t="s">
        <v>118</v>
      </c>
      <c r="B81" s="2">
        <v>52.0</v>
      </c>
      <c r="C81" s="2">
        <v>8.0</v>
      </c>
      <c r="D81" s="2">
        <v>0.3</v>
      </c>
      <c r="E81" s="2">
        <v>0.3</v>
      </c>
      <c r="F81" s="31">
        <f t="shared" si="1"/>
        <v>26.66666667</v>
      </c>
      <c r="G81" s="31">
        <f t="shared" si="2"/>
        <v>26.66666667</v>
      </c>
      <c r="H81" s="31">
        <f t="shared" si="8"/>
        <v>53.33333333</v>
      </c>
      <c r="I81" s="32">
        <f t="shared" si="7"/>
        <v>0.1538461538</v>
      </c>
      <c r="J81" s="29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 t="s">
        <v>119</v>
      </c>
      <c r="B82" s="2">
        <v>275.0</v>
      </c>
      <c r="C82" s="2">
        <v>546.0</v>
      </c>
      <c r="D82" s="2">
        <v>15.0</v>
      </c>
      <c r="E82" s="2">
        <v>32.0</v>
      </c>
      <c r="F82" s="31">
        <f t="shared" si="1"/>
        <v>36.4</v>
      </c>
      <c r="G82" s="31">
        <f t="shared" si="2"/>
        <v>17.0625</v>
      </c>
      <c r="H82" s="31">
        <f t="shared" si="8"/>
        <v>53.4625</v>
      </c>
      <c r="I82" s="36">
        <f t="shared" si="7"/>
        <v>1.985454545</v>
      </c>
      <c r="J82" s="29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 t="s">
        <v>120</v>
      </c>
      <c r="B83" s="2">
        <v>174.0</v>
      </c>
      <c r="C83" s="2">
        <v>588.0</v>
      </c>
      <c r="D83" s="2">
        <v>19.0</v>
      </c>
      <c r="E83" s="2">
        <v>25.0</v>
      </c>
      <c r="F83" s="31">
        <f t="shared" si="1"/>
        <v>30.94736842</v>
      </c>
      <c r="G83" s="31">
        <f t="shared" si="2"/>
        <v>23.52</v>
      </c>
      <c r="H83" s="31">
        <f t="shared" si="8"/>
        <v>54.46736842</v>
      </c>
      <c r="I83" s="36">
        <f t="shared" si="7"/>
        <v>3.379310345</v>
      </c>
      <c r="J83" s="29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 t="s">
        <v>121</v>
      </c>
      <c r="B84" s="2">
        <v>180.0</v>
      </c>
      <c r="C84" s="2">
        <v>66.0</v>
      </c>
      <c r="D84" s="2">
        <v>2.6</v>
      </c>
      <c r="E84" s="2">
        <v>2.2</v>
      </c>
      <c r="F84" s="31">
        <f t="shared" si="1"/>
        <v>25.38461538</v>
      </c>
      <c r="G84" s="39">
        <f t="shared" si="2"/>
        <v>30</v>
      </c>
      <c r="H84" s="31">
        <f t="shared" si="8"/>
        <v>55.38461538</v>
      </c>
      <c r="I84" s="32">
        <f t="shared" si="7"/>
        <v>0.3666666667</v>
      </c>
      <c r="J84" s="29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 t="s">
        <v>122</v>
      </c>
      <c r="B85" s="2">
        <v>56.0</v>
      </c>
      <c r="C85" s="2">
        <v>180.0</v>
      </c>
      <c r="D85" s="2">
        <v>6.0</v>
      </c>
      <c r="E85" s="2">
        <v>7.0</v>
      </c>
      <c r="F85" s="31">
        <f t="shared" si="1"/>
        <v>30</v>
      </c>
      <c r="G85" s="31">
        <f t="shared" si="2"/>
        <v>25.71428571</v>
      </c>
      <c r="H85" s="31">
        <f t="shared" si="8"/>
        <v>55.71428571</v>
      </c>
      <c r="I85" s="36">
        <f t="shared" si="7"/>
        <v>3.214285714</v>
      </c>
      <c r="J85" s="29"/>
      <c r="K85" s="2"/>
      <c r="L85" s="40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 t="s">
        <v>123</v>
      </c>
      <c r="B86" s="2">
        <v>61.0</v>
      </c>
      <c r="C86" s="2">
        <v>25.0</v>
      </c>
      <c r="D86" s="2">
        <v>1.7</v>
      </c>
      <c r="E86" s="2">
        <v>0.6</v>
      </c>
      <c r="F86" s="31">
        <f t="shared" si="1"/>
        <v>14.70588235</v>
      </c>
      <c r="G86" s="39">
        <f t="shared" si="2"/>
        <v>41.66666667</v>
      </c>
      <c r="H86" s="31">
        <f t="shared" si="8"/>
        <v>56.37254902</v>
      </c>
      <c r="I86" s="32">
        <f t="shared" si="7"/>
        <v>0.4098360656</v>
      </c>
      <c r="J86" s="29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 t="s">
        <v>124</v>
      </c>
      <c r="B87" s="2">
        <v>6.0</v>
      </c>
      <c r="C87" s="2">
        <v>22.0</v>
      </c>
      <c r="D87" s="2">
        <v>0.6</v>
      </c>
      <c r="E87" s="2">
        <v>1.1</v>
      </c>
      <c r="F87" s="31">
        <f t="shared" si="1"/>
        <v>36.66666667</v>
      </c>
      <c r="G87" s="31">
        <f t="shared" si="2"/>
        <v>20</v>
      </c>
      <c r="H87" s="31">
        <f t="shared" si="8"/>
        <v>56.66666667</v>
      </c>
      <c r="I87" s="36">
        <f t="shared" si="7"/>
        <v>3.666666667</v>
      </c>
      <c r="J87" s="29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 t="s">
        <v>125</v>
      </c>
      <c r="B88" s="2">
        <v>46.0</v>
      </c>
      <c r="C88" s="2">
        <v>155.0</v>
      </c>
      <c r="D88" s="2">
        <v>6.0</v>
      </c>
      <c r="E88" s="2">
        <v>5.0</v>
      </c>
      <c r="F88" s="31">
        <f t="shared" si="1"/>
        <v>25.83333333</v>
      </c>
      <c r="G88" s="39">
        <f t="shared" si="2"/>
        <v>31</v>
      </c>
      <c r="H88" s="31">
        <f t="shared" si="8"/>
        <v>56.83333333</v>
      </c>
      <c r="I88" s="36">
        <f t="shared" si="7"/>
        <v>3.369565217</v>
      </c>
      <c r="J88" s="29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 t="s">
        <v>126</v>
      </c>
      <c r="B89" s="2">
        <v>52.0</v>
      </c>
      <c r="C89" s="2">
        <v>200.0</v>
      </c>
      <c r="D89" s="2">
        <v>7.0</v>
      </c>
      <c r="E89" s="2">
        <v>7.0</v>
      </c>
      <c r="F89" s="31">
        <f t="shared" si="1"/>
        <v>28.57142857</v>
      </c>
      <c r="G89" s="31">
        <f t="shared" si="2"/>
        <v>28.57142857</v>
      </c>
      <c r="H89" s="31">
        <f t="shared" si="8"/>
        <v>57.14285714</v>
      </c>
      <c r="I89" s="36">
        <f t="shared" si="7"/>
        <v>3.846153846</v>
      </c>
      <c r="J89" s="29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 t="s">
        <v>127</v>
      </c>
      <c r="B90" s="2">
        <v>43.0</v>
      </c>
      <c r="C90" s="2">
        <v>110.0</v>
      </c>
      <c r="D90" s="2">
        <v>3.0</v>
      </c>
      <c r="E90" s="2">
        <v>5.0</v>
      </c>
      <c r="F90" s="39">
        <f t="shared" si="1"/>
        <v>36.66666667</v>
      </c>
      <c r="G90" s="31">
        <f t="shared" si="2"/>
        <v>22</v>
      </c>
      <c r="H90" s="31">
        <f t="shared" si="8"/>
        <v>58.66666667</v>
      </c>
      <c r="I90" s="36">
        <f t="shared" si="7"/>
        <v>2.558139535</v>
      </c>
      <c r="J90" s="29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 t="s">
        <v>128</v>
      </c>
      <c r="B91" s="2">
        <v>45.0</v>
      </c>
      <c r="C91" s="2">
        <v>160.0</v>
      </c>
      <c r="D91" s="2">
        <v>6.0</v>
      </c>
      <c r="E91" s="2">
        <v>5.0</v>
      </c>
      <c r="F91" s="31">
        <f t="shared" si="1"/>
        <v>26.66666667</v>
      </c>
      <c r="G91" s="31">
        <f t="shared" si="2"/>
        <v>32</v>
      </c>
      <c r="H91" s="31">
        <f t="shared" si="8"/>
        <v>58.66666667</v>
      </c>
      <c r="I91" s="36">
        <f t="shared" si="7"/>
        <v>3.555555556</v>
      </c>
      <c r="J91" s="29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 t="s">
        <v>129</v>
      </c>
      <c r="B92" s="2">
        <v>170.0</v>
      </c>
      <c r="C92" s="2">
        <v>583.0</v>
      </c>
      <c r="D92" s="2">
        <v>17.0</v>
      </c>
      <c r="E92" s="2">
        <v>23.0</v>
      </c>
      <c r="F92" s="31">
        <f t="shared" si="1"/>
        <v>34.29411765</v>
      </c>
      <c r="G92" s="31">
        <f t="shared" si="2"/>
        <v>25.34782609</v>
      </c>
      <c r="H92" s="31">
        <f t="shared" si="8"/>
        <v>59.64194373</v>
      </c>
      <c r="I92" s="36">
        <f t="shared" si="7"/>
        <v>3.429411765</v>
      </c>
      <c r="J92" s="29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 t="s">
        <v>130</v>
      </c>
      <c r="B93" s="2">
        <v>110.0</v>
      </c>
      <c r="C93" s="2">
        <v>44.0</v>
      </c>
      <c r="D93" s="2">
        <v>1.9</v>
      </c>
      <c r="E93" s="2">
        <v>1.2</v>
      </c>
      <c r="F93" s="31">
        <f t="shared" si="1"/>
        <v>23.15789474</v>
      </c>
      <c r="G93" s="39">
        <f t="shared" si="2"/>
        <v>36.66666667</v>
      </c>
      <c r="H93" s="31">
        <f t="shared" si="8"/>
        <v>59.8245614</v>
      </c>
      <c r="I93" s="32">
        <f t="shared" si="7"/>
        <v>0.4</v>
      </c>
      <c r="J93" s="29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33" t="s">
        <v>131</v>
      </c>
      <c r="B94" s="9">
        <v>240.0</v>
      </c>
      <c r="C94" s="18">
        <v>30.0</v>
      </c>
      <c r="D94" s="30">
        <v>1.0</v>
      </c>
      <c r="E94" s="30">
        <v>1.0</v>
      </c>
      <c r="F94" s="34">
        <f t="shared" si="1"/>
        <v>30</v>
      </c>
      <c r="G94" s="39">
        <f t="shared" si="2"/>
        <v>30</v>
      </c>
      <c r="H94" s="34">
        <v>60.0</v>
      </c>
      <c r="I94" s="35">
        <v>0.12</v>
      </c>
      <c r="J94" s="29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 t="s">
        <v>132</v>
      </c>
      <c r="B95" s="2">
        <v>12.0</v>
      </c>
      <c r="C95" s="2">
        <v>4.0</v>
      </c>
      <c r="D95" s="2">
        <v>0.2</v>
      </c>
      <c r="E95" s="2">
        <v>0.1</v>
      </c>
      <c r="F95" s="34">
        <f t="shared" si="1"/>
        <v>20</v>
      </c>
      <c r="G95" s="39">
        <f t="shared" si="2"/>
        <v>40</v>
      </c>
      <c r="H95" s="31">
        <f t="shared" ref="H95:H116" si="9">SUM(F95,G95)</f>
        <v>60</v>
      </c>
      <c r="I95" s="32">
        <f t="shared" ref="I95:I181" si="10">C95/B95</f>
        <v>0.3333333333</v>
      </c>
      <c r="J95" s="29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 t="s">
        <v>133</v>
      </c>
      <c r="B96" s="2">
        <v>10.0</v>
      </c>
      <c r="C96" s="2">
        <v>4.0</v>
      </c>
      <c r="D96" s="2">
        <v>0.1</v>
      </c>
      <c r="E96" s="2">
        <v>0.2</v>
      </c>
      <c r="F96" s="34">
        <f t="shared" si="1"/>
        <v>40</v>
      </c>
      <c r="G96" s="31">
        <f t="shared" si="2"/>
        <v>20</v>
      </c>
      <c r="H96" s="31">
        <f t="shared" si="9"/>
        <v>60</v>
      </c>
      <c r="I96" s="32">
        <f t="shared" si="10"/>
        <v>0.4</v>
      </c>
      <c r="J96" s="29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 t="s">
        <v>134</v>
      </c>
      <c r="B97" s="2">
        <v>2.8</v>
      </c>
      <c r="C97" s="2">
        <v>4.0</v>
      </c>
      <c r="D97" s="2">
        <v>0.1</v>
      </c>
      <c r="E97" s="2">
        <v>0.2</v>
      </c>
      <c r="F97" s="34">
        <f t="shared" si="1"/>
        <v>40</v>
      </c>
      <c r="G97" s="31">
        <f t="shared" si="2"/>
        <v>20</v>
      </c>
      <c r="H97" s="31">
        <f t="shared" si="9"/>
        <v>60</v>
      </c>
      <c r="I97" s="36">
        <f t="shared" si="10"/>
        <v>1.428571429</v>
      </c>
      <c r="J97" s="29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 t="s">
        <v>135</v>
      </c>
      <c r="B98" s="2">
        <v>28.4</v>
      </c>
      <c r="C98" s="2">
        <v>106.0</v>
      </c>
      <c r="D98" s="2">
        <v>3.6</v>
      </c>
      <c r="E98" s="2">
        <v>3.1</v>
      </c>
      <c r="F98" s="34">
        <f t="shared" si="1"/>
        <v>29.44444444</v>
      </c>
      <c r="G98" s="39">
        <f t="shared" si="2"/>
        <v>34.19354839</v>
      </c>
      <c r="H98" s="31">
        <f t="shared" si="9"/>
        <v>63.63799283</v>
      </c>
      <c r="I98" s="36">
        <f t="shared" si="10"/>
        <v>3.732394366</v>
      </c>
      <c r="J98" s="29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 t="s">
        <v>136</v>
      </c>
      <c r="B99" s="2">
        <v>6.8</v>
      </c>
      <c r="C99" s="2">
        <v>24.0</v>
      </c>
      <c r="D99" s="2">
        <v>1.4</v>
      </c>
      <c r="E99" s="2">
        <v>0.5</v>
      </c>
      <c r="F99" s="34">
        <f t="shared" si="1"/>
        <v>17.14285714</v>
      </c>
      <c r="G99" s="31">
        <f t="shared" si="2"/>
        <v>48</v>
      </c>
      <c r="H99" s="31">
        <f t="shared" si="9"/>
        <v>65.14285714</v>
      </c>
      <c r="I99" s="36">
        <f t="shared" si="10"/>
        <v>3.529411765</v>
      </c>
      <c r="J99" s="29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 t="s">
        <v>137</v>
      </c>
      <c r="B100" s="2">
        <v>100.0</v>
      </c>
      <c r="C100" s="2">
        <v>45.0</v>
      </c>
      <c r="D100" s="2">
        <v>2.0</v>
      </c>
      <c r="E100" s="2">
        <v>1.0</v>
      </c>
      <c r="F100" s="34">
        <f t="shared" si="1"/>
        <v>22.5</v>
      </c>
      <c r="G100" s="39">
        <f t="shared" si="2"/>
        <v>45</v>
      </c>
      <c r="H100" s="31">
        <f t="shared" si="9"/>
        <v>67.5</v>
      </c>
      <c r="I100" s="32">
        <f t="shared" si="10"/>
        <v>0.45</v>
      </c>
      <c r="J100" s="29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 t="s">
        <v>138</v>
      </c>
      <c r="B101" s="2">
        <v>40.0</v>
      </c>
      <c r="C101" s="2">
        <v>150.0</v>
      </c>
      <c r="D101" s="2">
        <v>4.0</v>
      </c>
      <c r="E101" s="2">
        <v>5.0</v>
      </c>
      <c r="F101" s="34">
        <f t="shared" si="1"/>
        <v>37.5</v>
      </c>
      <c r="G101" s="39">
        <f t="shared" si="2"/>
        <v>30</v>
      </c>
      <c r="H101" s="31">
        <f t="shared" si="9"/>
        <v>67.5</v>
      </c>
      <c r="I101" s="36">
        <f t="shared" si="10"/>
        <v>3.75</v>
      </c>
      <c r="J101" s="29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 t="s">
        <v>139</v>
      </c>
      <c r="B102" s="2">
        <v>20.0</v>
      </c>
      <c r="C102" s="2">
        <v>50.0</v>
      </c>
      <c r="D102" s="2">
        <v>1.3</v>
      </c>
      <c r="E102" s="2">
        <v>1.7</v>
      </c>
      <c r="F102" s="34">
        <f t="shared" si="1"/>
        <v>38.46153846</v>
      </c>
      <c r="G102" s="31">
        <f t="shared" si="2"/>
        <v>29.41176471</v>
      </c>
      <c r="H102" s="31">
        <f t="shared" si="9"/>
        <v>67.87330317</v>
      </c>
      <c r="I102" s="36">
        <f t="shared" si="10"/>
        <v>2.5</v>
      </c>
      <c r="J102" s="29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 t="s">
        <v>140</v>
      </c>
      <c r="B103" s="2">
        <v>7.8</v>
      </c>
      <c r="C103" s="2">
        <v>19.0</v>
      </c>
      <c r="D103" s="2">
        <v>4.1</v>
      </c>
      <c r="E103" s="2">
        <v>0.3</v>
      </c>
      <c r="F103" s="34">
        <f t="shared" si="1"/>
        <v>4.634146341</v>
      </c>
      <c r="G103" s="39">
        <f t="shared" si="2"/>
        <v>63.33333333</v>
      </c>
      <c r="H103" s="31">
        <f t="shared" si="9"/>
        <v>67.96747967</v>
      </c>
      <c r="I103" s="36">
        <f t="shared" si="10"/>
        <v>2.435897436</v>
      </c>
      <c r="J103" s="29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 t="s">
        <v>141</v>
      </c>
      <c r="B104" s="2">
        <v>87.0</v>
      </c>
      <c r="C104" s="2">
        <v>72.0</v>
      </c>
      <c r="D104" s="2">
        <v>3.5</v>
      </c>
      <c r="E104" s="2">
        <v>1.5</v>
      </c>
      <c r="F104" s="34">
        <f t="shared" si="1"/>
        <v>20.57142857</v>
      </c>
      <c r="G104" s="39">
        <f t="shared" si="2"/>
        <v>48</v>
      </c>
      <c r="H104" s="31">
        <f t="shared" si="9"/>
        <v>68.57142857</v>
      </c>
      <c r="I104" s="32">
        <f t="shared" si="10"/>
        <v>0.8275862069</v>
      </c>
      <c r="J104" s="29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 t="s">
        <v>142</v>
      </c>
      <c r="B105" s="2">
        <v>96.0</v>
      </c>
      <c r="C105" s="2">
        <v>45.0</v>
      </c>
      <c r="D105" s="2">
        <v>2.3</v>
      </c>
      <c r="E105" s="2">
        <v>0.9</v>
      </c>
      <c r="F105" s="34">
        <f t="shared" si="1"/>
        <v>19.56521739</v>
      </c>
      <c r="G105" s="39">
        <f t="shared" si="2"/>
        <v>50</v>
      </c>
      <c r="H105" s="31">
        <f t="shared" si="9"/>
        <v>69.56521739</v>
      </c>
      <c r="I105" s="32">
        <f t="shared" si="10"/>
        <v>0.46875</v>
      </c>
      <c r="J105" s="29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 t="s">
        <v>143</v>
      </c>
      <c r="B106" s="2">
        <v>185.0</v>
      </c>
      <c r="C106" s="2">
        <v>222.0</v>
      </c>
      <c r="D106" s="2">
        <v>5.2</v>
      </c>
      <c r="E106" s="2">
        <v>8.1</v>
      </c>
      <c r="F106" s="34">
        <f t="shared" si="1"/>
        <v>42.69230769</v>
      </c>
      <c r="G106" s="31">
        <f t="shared" si="2"/>
        <v>27.40740741</v>
      </c>
      <c r="H106" s="31">
        <f t="shared" si="9"/>
        <v>70.0997151</v>
      </c>
      <c r="I106" s="36">
        <f t="shared" si="10"/>
        <v>1.2</v>
      </c>
      <c r="J106" s="29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 t="s">
        <v>144</v>
      </c>
      <c r="B107" s="2">
        <v>69.0</v>
      </c>
      <c r="C107" s="2">
        <v>42.0</v>
      </c>
      <c r="D107" s="2">
        <v>2.1</v>
      </c>
      <c r="E107" s="2">
        <v>0.8</v>
      </c>
      <c r="F107" s="34">
        <f t="shared" si="1"/>
        <v>20</v>
      </c>
      <c r="G107" s="39">
        <f t="shared" si="2"/>
        <v>52.5</v>
      </c>
      <c r="H107" s="31">
        <f t="shared" si="9"/>
        <v>72.5</v>
      </c>
      <c r="I107" s="32">
        <f t="shared" si="10"/>
        <v>0.6086956522</v>
      </c>
      <c r="J107" s="29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 t="s">
        <v>145</v>
      </c>
      <c r="B108" s="2">
        <v>213.0</v>
      </c>
      <c r="C108" s="2">
        <v>163.0</v>
      </c>
      <c r="D108" s="2">
        <v>4.7</v>
      </c>
      <c r="E108" s="2">
        <v>4.3</v>
      </c>
      <c r="F108" s="34">
        <f t="shared" si="1"/>
        <v>34.68085106</v>
      </c>
      <c r="G108" s="39">
        <f t="shared" si="2"/>
        <v>37.90697674</v>
      </c>
      <c r="H108" s="31">
        <f t="shared" si="9"/>
        <v>72.58782781</v>
      </c>
      <c r="I108" s="32">
        <f t="shared" si="10"/>
        <v>0.765258216</v>
      </c>
      <c r="J108" s="29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 t="s">
        <v>146</v>
      </c>
      <c r="B109" s="2">
        <v>25.0</v>
      </c>
      <c r="C109" s="2">
        <v>65.0</v>
      </c>
      <c r="D109" s="2">
        <v>1.5</v>
      </c>
      <c r="E109" s="2">
        <v>2.1</v>
      </c>
      <c r="F109" s="34">
        <f t="shared" si="1"/>
        <v>43.33333333</v>
      </c>
      <c r="G109" s="39">
        <f t="shared" si="2"/>
        <v>30.95238095</v>
      </c>
      <c r="H109" s="31">
        <f t="shared" si="9"/>
        <v>74.28571429</v>
      </c>
      <c r="I109" s="36">
        <f t="shared" si="10"/>
        <v>2.6</v>
      </c>
      <c r="J109" s="29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 t="s">
        <v>147</v>
      </c>
      <c r="B110" s="2">
        <v>92.0</v>
      </c>
      <c r="C110" s="2">
        <v>529.0</v>
      </c>
      <c r="D110" s="2">
        <v>11.0</v>
      </c>
      <c r="E110" s="2">
        <v>20.0</v>
      </c>
      <c r="F110" s="34">
        <f t="shared" si="1"/>
        <v>48.09090909</v>
      </c>
      <c r="G110" s="31">
        <f t="shared" si="2"/>
        <v>26.45</v>
      </c>
      <c r="H110" s="31">
        <f t="shared" si="9"/>
        <v>74.54090909</v>
      </c>
      <c r="I110" s="36">
        <f t="shared" si="10"/>
        <v>5.75</v>
      </c>
      <c r="J110" s="29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 t="s">
        <v>148</v>
      </c>
      <c r="B111" s="2">
        <v>133.0</v>
      </c>
      <c r="C111" s="2">
        <v>100.0</v>
      </c>
      <c r="D111" s="2">
        <v>7.0</v>
      </c>
      <c r="E111" s="2">
        <v>1.6</v>
      </c>
      <c r="F111" s="34">
        <f t="shared" si="1"/>
        <v>14.28571429</v>
      </c>
      <c r="G111" s="39">
        <f t="shared" si="2"/>
        <v>62.5</v>
      </c>
      <c r="H111" s="31">
        <f t="shared" si="9"/>
        <v>76.78571429</v>
      </c>
      <c r="I111" s="32">
        <f t="shared" si="10"/>
        <v>0.7518796992</v>
      </c>
      <c r="J111" s="29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 t="s">
        <v>149</v>
      </c>
      <c r="B112" s="2">
        <v>552.0</v>
      </c>
      <c r="C112" s="2">
        <v>186.0</v>
      </c>
      <c r="D112" s="2">
        <v>5.0</v>
      </c>
      <c r="E112" s="2">
        <v>4.6</v>
      </c>
      <c r="F112" s="34">
        <f t="shared" si="1"/>
        <v>37.2</v>
      </c>
      <c r="G112" s="39">
        <f t="shared" si="2"/>
        <v>40.43478261</v>
      </c>
      <c r="H112" s="31">
        <f t="shared" si="9"/>
        <v>77.63478261</v>
      </c>
      <c r="I112" s="32">
        <f t="shared" si="10"/>
        <v>0.3369565217</v>
      </c>
      <c r="J112" s="29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 t="s">
        <v>150</v>
      </c>
      <c r="B113" s="2">
        <v>110.0</v>
      </c>
      <c r="C113" s="2">
        <v>234.0</v>
      </c>
      <c r="D113" s="2">
        <v>6.0</v>
      </c>
      <c r="E113" s="2">
        <v>6.0</v>
      </c>
      <c r="F113" s="34">
        <f t="shared" si="1"/>
        <v>39</v>
      </c>
      <c r="G113" s="39">
        <f t="shared" si="2"/>
        <v>39</v>
      </c>
      <c r="H113" s="31">
        <f t="shared" si="9"/>
        <v>78</v>
      </c>
      <c r="I113" s="36">
        <f t="shared" si="10"/>
        <v>2.127272727</v>
      </c>
      <c r="J113" s="29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 t="s">
        <v>151</v>
      </c>
      <c r="B114" s="2">
        <v>246.0</v>
      </c>
      <c r="C114" s="2">
        <v>252.0</v>
      </c>
      <c r="D114" s="2">
        <v>5.0</v>
      </c>
      <c r="E114" s="2">
        <v>9.0</v>
      </c>
      <c r="F114" s="39">
        <f t="shared" si="1"/>
        <v>50.4</v>
      </c>
      <c r="G114" s="31">
        <f t="shared" si="2"/>
        <v>28</v>
      </c>
      <c r="H114" s="31">
        <f t="shared" si="9"/>
        <v>78.4</v>
      </c>
      <c r="I114" s="36">
        <f t="shared" si="10"/>
        <v>1.024390244</v>
      </c>
      <c r="J114" s="29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 t="s">
        <v>152</v>
      </c>
      <c r="B115" s="2">
        <v>200.0</v>
      </c>
      <c r="C115" s="2">
        <v>756.0</v>
      </c>
      <c r="D115" s="2">
        <v>17.0</v>
      </c>
      <c r="E115" s="2">
        <v>22.0</v>
      </c>
      <c r="F115" s="34">
        <f t="shared" si="1"/>
        <v>44.47058824</v>
      </c>
      <c r="G115" s="39">
        <f t="shared" si="2"/>
        <v>34.36363636</v>
      </c>
      <c r="H115" s="31">
        <f t="shared" si="9"/>
        <v>78.8342246</v>
      </c>
      <c r="I115" s="36">
        <f t="shared" si="10"/>
        <v>3.78</v>
      </c>
      <c r="J115" s="29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 t="s">
        <v>153</v>
      </c>
      <c r="B116" s="2">
        <v>155.0</v>
      </c>
      <c r="C116" s="2">
        <v>77.0</v>
      </c>
      <c r="D116" s="2">
        <v>2.5</v>
      </c>
      <c r="E116" s="2">
        <v>1.6</v>
      </c>
      <c r="F116" s="34">
        <f t="shared" si="1"/>
        <v>30.8</v>
      </c>
      <c r="G116" s="39">
        <f t="shared" si="2"/>
        <v>48.125</v>
      </c>
      <c r="H116" s="31">
        <f t="shared" si="9"/>
        <v>78.925</v>
      </c>
      <c r="I116" s="32">
        <f t="shared" si="10"/>
        <v>0.4967741935</v>
      </c>
      <c r="J116" s="29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33" t="s">
        <v>154</v>
      </c>
      <c r="B117" s="30">
        <v>100.0</v>
      </c>
      <c r="C117" s="30">
        <v>32.0</v>
      </c>
      <c r="D117" s="30">
        <v>1.1</v>
      </c>
      <c r="E117" s="30">
        <v>0.63</v>
      </c>
      <c r="F117" s="34">
        <f t="shared" si="1"/>
        <v>29.09090909</v>
      </c>
      <c r="G117" s="39">
        <f t="shared" si="2"/>
        <v>50.79365079</v>
      </c>
      <c r="H117" s="41">
        <f>SUM(F117:G117)</f>
        <v>79.88455988</v>
      </c>
      <c r="I117" s="32">
        <f t="shared" si="10"/>
        <v>0.32</v>
      </c>
      <c r="J117" s="29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 t="s">
        <v>155</v>
      </c>
      <c r="B118" s="2">
        <v>6.0</v>
      </c>
      <c r="C118" s="2">
        <v>4.0</v>
      </c>
      <c r="D118" s="2">
        <v>0.1</v>
      </c>
      <c r="E118" s="2">
        <v>0.1</v>
      </c>
      <c r="F118" s="34">
        <f t="shared" si="1"/>
        <v>40</v>
      </c>
      <c r="G118" s="39">
        <f t="shared" si="2"/>
        <v>40</v>
      </c>
      <c r="H118" s="39">
        <f>SUM(F118,G118)</f>
        <v>80</v>
      </c>
      <c r="I118" s="32">
        <f t="shared" si="10"/>
        <v>0.6666666667</v>
      </c>
      <c r="J118" s="29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33" t="s">
        <v>156</v>
      </c>
      <c r="B119" s="30">
        <v>28.0</v>
      </c>
      <c r="C119" s="30">
        <v>120.0</v>
      </c>
      <c r="D119" s="30">
        <v>3.0</v>
      </c>
      <c r="E119" s="30">
        <v>3.0</v>
      </c>
      <c r="F119" s="34">
        <f t="shared" si="1"/>
        <v>40</v>
      </c>
      <c r="G119" s="39">
        <f t="shared" si="2"/>
        <v>40</v>
      </c>
      <c r="H119" s="41">
        <f>SUM(F119:G119)</f>
        <v>80</v>
      </c>
      <c r="I119" s="36">
        <f t="shared" si="10"/>
        <v>4.285714286</v>
      </c>
      <c r="J119" s="29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 t="s">
        <v>157</v>
      </c>
      <c r="B120" s="2">
        <v>123.0</v>
      </c>
      <c r="C120" s="2">
        <v>691.0</v>
      </c>
      <c r="D120" s="2">
        <v>13.0</v>
      </c>
      <c r="E120" s="2">
        <v>25.0</v>
      </c>
      <c r="F120" s="39">
        <f t="shared" si="1"/>
        <v>53.15384615</v>
      </c>
      <c r="G120" s="31">
        <f t="shared" si="2"/>
        <v>27.64</v>
      </c>
      <c r="H120" s="39">
        <f t="shared" ref="H120:H137" si="11">SUM(F120,G120)</f>
        <v>80.79384615</v>
      </c>
      <c r="I120" s="36">
        <f t="shared" si="10"/>
        <v>5.617886179</v>
      </c>
      <c r="J120" s="29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 t="s">
        <v>158</v>
      </c>
      <c r="B121" s="2">
        <v>133.0</v>
      </c>
      <c r="C121" s="2">
        <v>114.0</v>
      </c>
      <c r="D121" s="2">
        <v>4.0</v>
      </c>
      <c r="E121" s="2">
        <v>2.1</v>
      </c>
      <c r="F121" s="34">
        <f t="shared" si="1"/>
        <v>28.5</v>
      </c>
      <c r="G121" s="39">
        <f t="shared" si="2"/>
        <v>54.28571429</v>
      </c>
      <c r="H121" s="39">
        <f t="shared" si="11"/>
        <v>82.78571429</v>
      </c>
      <c r="I121" s="32">
        <f t="shared" si="10"/>
        <v>0.8571428571</v>
      </c>
      <c r="J121" s="29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 t="s">
        <v>159</v>
      </c>
      <c r="B122" s="2">
        <v>98.0</v>
      </c>
      <c r="C122" s="2">
        <v>245.0</v>
      </c>
      <c r="D122" s="2">
        <v>4.0</v>
      </c>
      <c r="E122" s="2">
        <v>10.0</v>
      </c>
      <c r="F122" s="39">
        <f t="shared" si="1"/>
        <v>61.25</v>
      </c>
      <c r="G122" s="31">
        <f t="shared" si="2"/>
        <v>24.5</v>
      </c>
      <c r="H122" s="39">
        <f t="shared" si="11"/>
        <v>85.75</v>
      </c>
      <c r="I122" s="36">
        <f t="shared" si="10"/>
        <v>2.5</v>
      </c>
      <c r="J122" s="29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 t="s">
        <v>160</v>
      </c>
      <c r="B123" s="2">
        <v>100.0</v>
      </c>
      <c r="C123" s="2">
        <v>70.0</v>
      </c>
      <c r="D123" s="2">
        <v>4.0</v>
      </c>
      <c r="E123" s="2">
        <v>1.0</v>
      </c>
      <c r="F123" s="34">
        <f t="shared" si="1"/>
        <v>17.5</v>
      </c>
      <c r="G123" s="39">
        <f t="shared" si="2"/>
        <v>70</v>
      </c>
      <c r="H123" s="39">
        <f t="shared" si="11"/>
        <v>87.5</v>
      </c>
      <c r="I123" s="32">
        <f t="shared" si="10"/>
        <v>0.7</v>
      </c>
      <c r="J123" s="29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 t="s">
        <v>161</v>
      </c>
      <c r="B124" s="2">
        <v>166.0</v>
      </c>
      <c r="C124" s="2">
        <v>606.0</v>
      </c>
      <c r="D124" s="2">
        <v>12.0</v>
      </c>
      <c r="E124" s="2">
        <v>16.0</v>
      </c>
      <c r="F124" s="39">
        <f t="shared" si="1"/>
        <v>50.5</v>
      </c>
      <c r="G124" s="39">
        <f t="shared" si="2"/>
        <v>37.875</v>
      </c>
      <c r="H124" s="39">
        <f t="shared" si="11"/>
        <v>88.375</v>
      </c>
      <c r="I124" s="36">
        <f t="shared" si="10"/>
        <v>3.65060241</v>
      </c>
      <c r="J124" s="29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 t="s">
        <v>162</v>
      </c>
      <c r="B125" s="2">
        <v>11.0</v>
      </c>
      <c r="C125" s="2">
        <v>9.0</v>
      </c>
      <c r="D125" s="2">
        <v>0.2</v>
      </c>
      <c r="E125" s="2">
        <v>0.2</v>
      </c>
      <c r="F125" s="34">
        <f t="shared" si="1"/>
        <v>45</v>
      </c>
      <c r="G125" s="39">
        <f t="shared" si="2"/>
        <v>45</v>
      </c>
      <c r="H125" s="39">
        <f t="shared" si="11"/>
        <v>90</v>
      </c>
      <c r="I125" s="32">
        <f t="shared" si="10"/>
        <v>0.8181818182</v>
      </c>
      <c r="J125" s="29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 t="s">
        <v>163</v>
      </c>
      <c r="B126" s="2">
        <v>146.0</v>
      </c>
      <c r="C126" s="2">
        <v>828.0</v>
      </c>
      <c r="D126" s="2">
        <v>12.0</v>
      </c>
      <c r="E126" s="2">
        <v>38.0</v>
      </c>
      <c r="F126" s="39">
        <f t="shared" si="1"/>
        <v>69</v>
      </c>
      <c r="G126" s="31">
        <f t="shared" si="2"/>
        <v>21.78947368</v>
      </c>
      <c r="H126" s="39">
        <f t="shared" si="11"/>
        <v>90.78947368</v>
      </c>
      <c r="I126" s="36">
        <f t="shared" si="10"/>
        <v>5.671232877</v>
      </c>
      <c r="J126" s="29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33" t="s">
        <v>164</v>
      </c>
      <c r="B127" s="9">
        <v>240.0</v>
      </c>
      <c r="C127" s="30">
        <v>80.0</v>
      </c>
      <c r="D127" s="30">
        <v>1.0</v>
      </c>
      <c r="E127" s="30">
        <v>7.0</v>
      </c>
      <c r="F127" s="39">
        <f t="shared" si="1"/>
        <v>80</v>
      </c>
      <c r="G127" s="31">
        <f t="shared" si="2"/>
        <v>11.42857143</v>
      </c>
      <c r="H127" s="39">
        <f t="shared" si="11"/>
        <v>91.42857143</v>
      </c>
      <c r="I127" s="32">
        <f t="shared" si="10"/>
        <v>0.3333333333</v>
      </c>
      <c r="J127" s="29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 t="s">
        <v>165</v>
      </c>
      <c r="B128" s="2">
        <v>66.0</v>
      </c>
      <c r="C128" s="2">
        <v>30.0</v>
      </c>
      <c r="D128" s="2">
        <v>0.9</v>
      </c>
      <c r="E128" s="2">
        <v>0.5</v>
      </c>
      <c r="F128" s="34">
        <f t="shared" si="1"/>
        <v>33.33333333</v>
      </c>
      <c r="G128" s="39">
        <f t="shared" si="2"/>
        <v>60</v>
      </c>
      <c r="H128" s="39">
        <f t="shared" si="11"/>
        <v>93.33333333</v>
      </c>
      <c r="I128" s="32">
        <f t="shared" si="10"/>
        <v>0.4545454545</v>
      </c>
      <c r="J128" s="29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 t="s">
        <v>166</v>
      </c>
      <c r="B129" s="2">
        <v>16.0</v>
      </c>
      <c r="C129" s="2">
        <v>9.0</v>
      </c>
      <c r="D129" s="2">
        <v>0.1</v>
      </c>
      <c r="E129" s="2">
        <v>1.3</v>
      </c>
      <c r="F129" s="39">
        <f t="shared" si="1"/>
        <v>90</v>
      </c>
      <c r="G129" s="31">
        <f t="shared" si="2"/>
        <v>6.923076923</v>
      </c>
      <c r="H129" s="39">
        <f t="shared" si="11"/>
        <v>96.92307692</v>
      </c>
      <c r="I129" s="32">
        <f t="shared" si="10"/>
        <v>0.5625</v>
      </c>
      <c r="J129" s="29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33" t="s">
        <v>167</v>
      </c>
      <c r="B130" s="30">
        <v>14.0</v>
      </c>
      <c r="C130" s="30">
        <v>80.0</v>
      </c>
      <c r="D130" s="30">
        <v>1.0</v>
      </c>
      <c r="E130" s="30">
        <v>4.0</v>
      </c>
      <c r="F130" s="39">
        <f t="shared" si="1"/>
        <v>80</v>
      </c>
      <c r="G130" s="31">
        <f t="shared" si="2"/>
        <v>20</v>
      </c>
      <c r="H130" s="39">
        <f t="shared" si="11"/>
        <v>100</v>
      </c>
      <c r="I130" s="36">
        <f t="shared" si="10"/>
        <v>5.714285714</v>
      </c>
      <c r="J130" s="29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 t="s">
        <v>168</v>
      </c>
      <c r="B131" s="9">
        <v>240.0</v>
      </c>
      <c r="C131" s="2">
        <v>120.0</v>
      </c>
      <c r="D131" s="2">
        <v>2.0</v>
      </c>
      <c r="E131" s="2">
        <v>3.0</v>
      </c>
      <c r="F131" s="39">
        <f t="shared" si="1"/>
        <v>60</v>
      </c>
      <c r="G131" s="31">
        <f t="shared" si="2"/>
        <v>40</v>
      </c>
      <c r="H131" s="39">
        <f t="shared" si="11"/>
        <v>100</v>
      </c>
      <c r="I131" s="32">
        <f t="shared" si="10"/>
        <v>0.5</v>
      </c>
      <c r="J131" s="29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 t="s">
        <v>169</v>
      </c>
      <c r="B132" s="2">
        <v>104.0</v>
      </c>
      <c r="C132" s="2">
        <v>117.0</v>
      </c>
      <c r="D132" s="2">
        <v>4.3</v>
      </c>
      <c r="E132" s="2">
        <v>1.6</v>
      </c>
      <c r="F132" s="34">
        <f t="shared" si="1"/>
        <v>27.20930233</v>
      </c>
      <c r="G132" s="39">
        <f t="shared" si="2"/>
        <v>73.125</v>
      </c>
      <c r="H132" s="39">
        <f t="shared" si="11"/>
        <v>100.3343023</v>
      </c>
      <c r="I132" s="36">
        <f t="shared" si="10"/>
        <v>1.125</v>
      </c>
      <c r="J132" s="29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 t="s">
        <v>170</v>
      </c>
      <c r="B133" s="2">
        <v>148.0</v>
      </c>
      <c r="C133" s="2">
        <v>85.0</v>
      </c>
      <c r="D133" s="2">
        <v>3.6</v>
      </c>
      <c r="E133" s="2">
        <v>1.1</v>
      </c>
      <c r="F133" s="34">
        <f t="shared" si="1"/>
        <v>23.61111111</v>
      </c>
      <c r="G133" s="39">
        <f t="shared" si="2"/>
        <v>77.27272727</v>
      </c>
      <c r="H133" s="39">
        <f t="shared" si="11"/>
        <v>100.8838384</v>
      </c>
      <c r="I133" s="32">
        <f t="shared" si="10"/>
        <v>0.5743243243</v>
      </c>
      <c r="J133" s="29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 t="s">
        <v>171</v>
      </c>
      <c r="B134" s="2">
        <v>146.0</v>
      </c>
      <c r="C134" s="2">
        <v>234.0</v>
      </c>
      <c r="D134" s="2">
        <v>10.0</v>
      </c>
      <c r="E134" s="2">
        <v>2.9</v>
      </c>
      <c r="F134" s="34">
        <f t="shared" si="1"/>
        <v>23.4</v>
      </c>
      <c r="G134" s="39">
        <f t="shared" si="2"/>
        <v>80.68965517</v>
      </c>
      <c r="H134" s="39">
        <f t="shared" si="11"/>
        <v>104.0896552</v>
      </c>
      <c r="I134" s="36">
        <f t="shared" si="10"/>
        <v>1.602739726</v>
      </c>
      <c r="J134" s="29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 t="s">
        <v>172</v>
      </c>
      <c r="B135" s="2">
        <v>195.0</v>
      </c>
      <c r="C135" s="2">
        <v>216.0</v>
      </c>
      <c r="D135" s="2">
        <v>3.5</v>
      </c>
      <c r="E135" s="2">
        <v>5.0</v>
      </c>
      <c r="F135" s="39">
        <f t="shared" si="1"/>
        <v>61.71428571</v>
      </c>
      <c r="G135" s="39">
        <f t="shared" si="2"/>
        <v>43.2</v>
      </c>
      <c r="H135" s="39">
        <f t="shared" si="11"/>
        <v>104.9142857</v>
      </c>
      <c r="I135" s="36">
        <f t="shared" si="10"/>
        <v>1.107692308</v>
      </c>
      <c r="J135" s="29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 t="s">
        <v>173</v>
      </c>
      <c r="B136" s="2">
        <v>135.0</v>
      </c>
      <c r="C136" s="2">
        <v>848.0</v>
      </c>
      <c r="D136" s="2">
        <v>13.0</v>
      </c>
      <c r="E136" s="2">
        <v>20.0</v>
      </c>
      <c r="F136" s="39">
        <f t="shared" si="1"/>
        <v>65.23076923</v>
      </c>
      <c r="G136" s="39">
        <f t="shared" si="2"/>
        <v>42.4</v>
      </c>
      <c r="H136" s="39">
        <f t="shared" si="11"/>
        <v>107.6307692</v>
      </c>
      <c r="I136" s="36">
        <f t="shared" si="10"/>
        <v>6.281481481</v>
      </c>
      <c r="J136" s="29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 t="s">
        <v>174</v>
      </c>
      <c r="B137" s="2">
        <v>336.0</v>
      </c>
      <c r="C137" s="2">
        <v>201.0</v>
      </c>
      <c r="D137" s="2">
        <v>5.0</v>
      </c>
      <c r="E137" s="2">
        <v>2.8</v>
      </c>
      <c r="F137" s="34">
        <f t="shared" si="1"/>
        <v>40.2</v>
      </c>
      <c r="G137" s="39">
        <f t="shared" si="2"/>
        <v>71.78571429</v>
      </c>
      <c r="H137" s="39">
        <f t="shared" si="11"/>
        <v>111.9857143</v>
      </c>
      <c r="I137" s="32">
        <f t="shared" si="10"/>
        <v>0.5982142857</v>
      </c>
      <c r="J137" s="29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33" t="s">
        <v>175</v>
      </c>
      <c r="B138" s="30">
        <v>34.0</v>
      </c>
      <c r="C138" s="30">
        <v>190.0</v>
      </c>
      <c r="D138" s="30">
        <v>2.0</v>
      </c>
      <c r="E138" s="30">
        <v>10.0</v>
      </c>
      <c r="F138" s="39">
        <f t="shared" si="1"/>
        <v>95</v>
      </c>
      <c r="G138" s="31">
        <f t="shared" si="2"/>
        <v>19</v>
      </c>
      <c r="H138" s="41">
        <f>SUM(F138:G138)</f>
        <v>114</v>
      </c>
      <c r="I138" s="36">
        <f t="shared" si="10"/>
        <v>5.588235294</v>
      </c>
      <c r="J138" s="29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 t="s">
        <v>176</v>
      </c>
      <c r="B139" s="2">
        <v>28.4</v>
      </c>
      <c r="C139" s="2">
        <v>67.0</v>
      </c>
      <c r="D139" s="2">
        <v>0.8</v>
      </c>
      <c r="E139" s="2">
        <v>2.2</v>
      </c>
      <c r="F139" s="39">
        <f t="shared" si="1"/>
        <v>83.75</v>
      </c>
      <c r="G139" s="39">
        <f t="shared" si="2"/>
        <v>30.45454545</v>
      </c>
      <c r="H139" s="39">
        <f t="shared" ref="H139:H152" si="12">SUM(F139,G139)</f>
        <v>114.2045455</v>
      </c>
      <c r="I139" s="36">
        <f t="shared" si="10"/>
        <v>2.35915493</v>
      </c>
      <c r="J139" s="29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 t="s">
        <v>177</v>
      </c>
      <c r="B140" s="2">
        <v>118.0</v>
      </c>
      <c r="C140" s="2">
        <v>105.0</v>
      </c>
      <c r="D140" s="2">
        <v>3.1</v>
      </c>
      <c r="E140" s="2">
        <v>1.3</v>
      </c>
      <c r="F140" s="34">
        <f t="shared" si="1"/>
        <v>33.87096774</v>
      </c>
      <c r="G140" s="39">
        <f t="shared" si="2"/>
        <v>80.76923077</v>
      </c>
      <c r="H140" s="39">
        <f t="shared" si="12"/>
        <v>114.6401985</v>
      </c>
      <c r="I140" s="32">
        <f t="shared" si="10"/>
        <v>0.8898305085</v>
      </c>
      <c r="J140" s="29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33" t="s">
        <v>178</v>
      </c>
      <c r="B141" s="30">
        <v>100.0</v>
      </c>
      <c r="C141" s="30">
        <v>157.0</v>
      </c>
      <c r="D141" s="30">
        <v>1.8</v>
      </c>
      <c r="E141" s="30">
        <v>5.7</v>
      </c>
      <c r="F141" s="39">
        <f t="shared" si="1"/>
        <v>87.22222222</v>
      </c>
      <c r="G141" s="31">
        <f t="shared" si="2"/>
        <v>27.54385965</v>
      </c>
      <c r="H141" s="41">
        <f t="shared" si="12"/>
        <v>114.7660819</v>
      </c>
      <c r="I141" s="36">
        <f t="shared" si="10"/>
        <v>1.57</v>
      </c>
      <c r="J141" s="29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33" t="s">
        <v>179</v>
      </c>
      <c r="B142" s="30">
        <v>100.0</v>
      </c>
      <c r="C142" s="30">
        <v>36.0</v>
      </c>
      <c r="D142" s="30">
        <v>0.8</v>
      </c>
      <c r="E142" s="30">
        <v>0.5</v>
      </c>
      <c r="F142" s="34">
        <f t="shared" si="1"/>
        <v>45</v>
      </c>
      <c r="G142" s="39">
        <f t="shared" si="2"/>
        <v>72</v>
      </c>
      <c r="H142" s="41">
        <f t="shared" si="12"/>
        <v>117</v>
      </c>
      <c r="I142" s="32">
        <f t="shared" si="10"/>
        <v>0.36</v>
      </c>
      <c r="J142" s="29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 t="s">
        <v>180</v>
      </c>
      <c r="B143" s="2">
        <v>64.0</v>
      </c>
      <c r="C143" s="2">
        <v>47.4</v>
      </c>
      <c r="D143" s="2">
        <v>1.9</v>
      </c>
      <c r="E143" s="2">
        <v>0.5</v>
      </c>
      <c r="F143" s="34">
        <f t="shared" si="1"/>
        <v>24.94736842</v>
      </c>
      <c r="G143" s="39">
        <f t="shared" si="2"/>
        <v>94.8</v>
      </c>
      <c r="H143" s="39">
        <f t="shared" si="12"/>
        <v>119.7473684</v>
      </c>
      <c r="I143" s="32">
        <f t="shared" si="10"/>
        <v>0.740625</v>
      </c>
      <c r="J143" s="29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 t="s">
        <v>181</v>
      </c>
      <c r="B144" s="2">
        <v>9.6</v>
      </c>
      <c r="C144" s="2">
        <v>6.0</v>
      </c>
      <c r="D144" s="2">
        <v>0.1</v>
      </c>
      <c r="E144" s="2">
        <v>0.1</v>
      </c>
      <c r="F144" s="39">
        <f t="shared" si="1"/>
        <v>60</v>
      </c>
      <c r="G144" s="39">
        <f t="shared" si="2"/>
        <v>60</v>
      </c>
      <c r="H144" s="39">
        <f t="shared" si="12"/>
        <v>120</v>
      </c>
      <c r="I144" s="32">
        <f t="shared" si="10"/>
        <v>0.625</v>
      </c>
      <c r="J144" s="29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 t="s">
        <v>182</v>
      </c>
      <c r="B145" s="2">
        <v>157.0</v>
      </c>
      <c r="C145" s="2">
        <v>67.0</v>
      </c>
      <c r="D145" s="2">
        <v>2.7</v>
      </c>
      <c r="E145" s="2">
        <v>0.7</v>
      </c>
      <c r="F145" s="34">
        <f t="shared" si="1"/>
        <v>24.81481481</v>
      </c>
      <c r="G145" s="39">
        <f t="shared" si="2"/>
        <v>95.71428571</v>
      </c>
      <c r="H145" s="39">
        <f t="shared" si="12"/>
        <v>120.5291005</v>
      </c>
      <c r="I145" s="32">
        <f t="shared" si="10"/>
        <v>0.4267515924</v>
      </c>
      <c r="J145" s="29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 t="s">
        <v>183</v>
      </c>
      <c r="B146" s="2">
        <v>32.0</v>
      </c>
      <c r="C146" s="2">
        <v>188.0</v>
      </c>
      <c r="D146" s="2">
        <v>1.9</v>
      </c>
      <c r="E146" s="2">
        <v>8.0</v>
      </c>
      <c r="F146" s="39">
        <f t="shared" si="1"/>
        <v>98.94736842</v>
      </c>
      <c r="G146" s="31">
        <f t="shared" si="2"/>
        <v>23.5</v>
      </c>
      <c r="H146" s="39">
        <f t="shared" si="12"/>
        <v>122.4473684</v>
      </c>
      <c r="I146" s="36">
        <f t="shared" si="10"/>
        <v>5.875</v>
      </c>
      <c r="J146" s="29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 t="s">
        <v>184</v>
      </c>
      <c r="B147" s="2">
        <v>100.0</v>
      </c>
      <c r="C147" s="2">
        <v>46.0</v>
      </c>
      <c r="D147" s="2">
        <v>4.6</v>
      </c>
      <c r="E147" s="2">
        <v>0.4</v>
      </c>
      <c r="F147" s="34">
        <f t="shared" si="1"/>
        <v>10</v>
      </c>
      <c r="G147" s="39">
        <f t="shared" si="2"/>
        <v>115</v>
      </c>
      <c r="H147" s="39">
        <f t="shared" si="12"/>
        <v>125</v>
      </c>
      <c r="I147" s="32">
        <f t="shared" si="10"/>
        <v>0.46</v>
      </c>
      <c r="J147" s="29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7" t="s">
        <v>185</v>
      </c>
      <c r="B148" s="2">
        <v>905.0</v>
      </c>
      <c r="C148" s="2">
        <v>452.0</v>
      </c>
      <c r="D148" s="2">
        <v>13.0</v>
      </c>
      <c r="E148" s="2">
        <v>4.9</v>
      </c>
      <c r="F148" s="34">
        <f t="shared" si="1"/>
        <v>34.76923077</v>
      </c>
      <c r="G148" s="39">
        <f t="shared" si="2"/>
        <v>92.24489796</v>
      </c>
      <c r="H148" s="39">
        <f t="shared" si="12"/>
        <v>127.0141287</v>
      </c>
      <c r="I148" s="32">
        <f t="shared" si="10"/>
        <v>0.4994475138</v>
      </c>
      <c r="J148" s="29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 t="s">
        <v>186</v>
      </c>
      <c r="B149" s="2">
        <v>280.0</v>
      </c>
      <c r="C149" s="2">
        <v>85.0</v>
      </c>
      <c r="D149" s="2">
        <v>1.1</v>
      </c>
      <c r="E149" s="2">
        <v>1.7</v>
      </c>
      <c r="F149" s="39">
        <f t="shared" si="1"/>
        <v>77.27272727</v>
      </c>
      <c r="G149" s="39">
        <f t="shared" si="2"/>
        <v>50</v>
      </c>
      <c r="H149" s="39">
        <f t="shared" si="12"/>
        <v>127.2727273</v>
      </c>
      <c r="I149" s="32">
        <f t="shared" si="10"/>
        <v>0.3035714286</v>
      </c>
      <c r="J149" s="29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 t="s">
        <v>187</v>
      </c>
      <c r="B150" s="2">
        <v>57.0</v>
      </c>
      <c r="C150" s="2">
        <v>201.0</v>
      </c>
      <c r="D150" s="2">
        <v>2.0</v>
      </c>
      <c r="E150" s="2">
        <v>7.0</v>
      </c>
      <c r="F150" s="39">
        <f t="shared" si="1"/>
        <v>100.5</v>
      </c>
      <c r="G150" s="31">
        <f t="shared" si="2"/>
        <v>28.71428571</v>
      </c>
      <c r="H150" s="39">
        <f t="shared" si="12"/>
        <v>129.2142857</v>
      </c>
      <c r="I150" s="36">
        <f t="shared" si="10"/>
        <v>3.526315789</v>
      </c>
      <c r="J150" s="29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 t="s">
        <v>188</v>
      </c>
      <c r="B151" s="2">
        <v>197.0</v>
      </c>
      <c r="C151" s="2">
        <v>467.0</v>
      </c>
      <c r="D151" s="2">
        <v>4.7</v>
      </c>
      <c r="E151" s="2">
        <v>14.0</v>
      </c>
      <c r="F151" s="39">
        <f t="shared" si="1"/>
        <v>99.36170213</v>
      </c>
      <c r="G151" s="39">
        <f t="shared" si="2"/>
        <v>33.35714286</v>
      </c>
      <c r="H151" s="39">
        <f t="shared" si="12"/>
        <v>132.718845</v>
      </c>
      <c r="I151" s="36">
        <f t="shared" si="10"/>
        <v>2.370558376</v>
      </c>
      <c r="J151" s="29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 t="s">
        <v>189</v>
      </c>
      <c r="B152" s="2">
        <v>133.0</v>
      </c>
      <c r="C152" s="2">
        <v>872.0</v>
      </c>
      <c r="D152" s="2">
        <v>10.0</v>
      </c>
      <c r="E152" s="2">
        <v>19.0</v>
      </c>
      <c r="F152" s="39">
        <f t="shared" si="1"/>
        <v>87.2</v>
      </c>
      <c r="G152" s="39">
        <f t="shared" si="2"/>
        <v>45.89473684</v>
      </c>
      <c r="H152" s="39">
        <f t="shared" si="12"/>
        <v>133.0947368</v>
      </c>
      <c r="I152" s="36">
        <f t="shared" si="10"/>
        <v>6.556390977</v>
      </c>
      <c r="J152" s="29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33" t="s">
        <v>190</v>
      </c>
      <c r="B153" s="30">
        <v>40.0</v>
      </c>
      <c r="C153" s="30">
        <v>100.0</v>
      </c>
      <c r="D153" s="30">
        <v>3.0</v>
      </c>
      <c r="E153" s="30">
        <v>1.0</v>
      </c>
      <c r="F153" s="34">
        <f t="shared" si="1"/>
        <v>33.33333333</v>
      </c>
      <c r="G153" s="39">
        <f t="shared" si="2"/>
        <v>100</v>
      </c>
      <c r="H153" s="41">
        <f>SUM(F153:G153)</f>
        <v>133.3333333</v>
      </c>
      <c r="I153" s="36">
        <f t="shared" si="10"/>
        <v>2.5</v>
      </c>
      <c r="J153" s="29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 t="s">
        <v>191</v>
      </c>
      <c r="B154" s="2">
        <v>99.0</v>
      </c>
      <c r="C154" s="2">
        <v>684.0</v>
      </c>
      <c r="D154" s="2">
        <v>10.0</v>
      </c>
      <c r="E154" s="2">
        <v>9.0</v>
      </c>
      <c r="F154" s="39">
        <f t="shared" si="1"/>
        <v>68.4</v>
      </c>
      <c r="G154" s="39">
        <f t="shared" si="2"/>
        <v>76</v>
      </c>
      <c r="H154" s="39">
        <f t="shared" ref="H154:H172" si="13">SUM(F154,G154)</f>
        <v>144.4</v>
      </c>
      <c r="I154" s="36">
        <f t="shared" si="10"/>
        <v>6.909090909</v>
      </c>
      <c r="J154" s="29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 t="s">
        <v>192</v>
      </c>
      <c r="B155" s="2">
        <v>100.0</v>
      </c>
      <c r="C155" s="2">
        <v>266.0</v>
      </c>
      <c r="D155" s="2">
        <v>2.4</v>
      </c>
      <c r="E155" s="2">
        <v>7.6</v>
      </c>
      <c r="F155" s="39">
        <f t="shared" si="1"/>
        <v>110.8333333</v>
      </c>
      <c r="G155" s="39">
        <f t="shared" si="2"/>
        <v>35</v>
      </c>
      <c r="H155" s="39">
        <f t="shared" si="13"/>
        <v>145.8333333</v>
      </c>
      <c r="I155" s="36">
        <f t="shared" si="10"/>
        <v>2.66</v>
      </c>
      <c r="J155" s="29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 t="s">
        <v>193</v>
      </c>
      <c r="B156" s="2">
        <v>397.0</v>
      </c>
      <c r="C156" s="2">
        <v>1405.0</v>
      </c>
      <c r="D156" s="2">
        <v>36.0</v>
      </c>
      <c r="E156" s="2">
        <v>13.0</v>
      </c>
      <c r="F156" s="34">
        <f t="shared" si="1"/>
        <v>39.02777778</v>
      </c>
      <c r="G156" s="39">
        <f t="shared" si="2"/>
        <v>108.0769231</v>
      </c>
      <c r="H156" s="39">
        <f t="shared" si="13"/>
        <v>147.1047009</v>
      </c>
      <c r="I156" s="36">
        <f t="shared" si="10"/>
        <v>3.539042821</v>
      </c>
      <c r="J156" s="29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 t="s">
        <v>194</v>
      </c>
      <c r="B157" s="2">
        <v>179.0</v>
      </c>
      <c r="C157" s="2">
        <v>218.0</v>
      </c>
      <c r="D157" s="2">
        <v>4.1</v>
      </c>
      <c r="E157" s="2">
        <v>2.3</v>
      </c>
      <c r="F157" s="39">
        <f t="shared" si="1"/>
        <v>53.17073171</v>
      </c>
      <c r="G157" s="39">
        <f t="shared" si="2"/>
        <v>94.7826087</v>
      </c>
      <c r="H157" s="39">
        <f t="shared" si="13"/>
        <v>147.9533404</v>
      </c>
      <c r="I157" s="36">
        <f t="shared" si="10"/>
        <v>1.217877095</v>
      </c>
      <c r="J157" s="29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 t="s">
        <v>195</v>
      </c>
      <c r="B158" s="2">
        <v>80.0</v>
      </c>
      <c r="C158" s="2">
        <v>523.0</v>
      </c>
      <c r="D158" s="2">
        <v>5.0</v>
      </c>
      <c r="E158" s="2">
        <v>12.0</v>
      </c>
      <c r="F158" s="39">
        <f t="shared" si="1"/>
        <v>104.6</v>
      </c>
      <c r="G158" s="39">
        <f t="shared" si="2"/>
        <v>43.58333333</v>
      </c>
      <c r="H158" s="39">
        <f t="shared" si="13"/>
        <v>148.1833333</v>
      </c>
      <c r="I158" s="36">
        <f t="shared" si="10"/>
        <v>6.5375</v>
      </c>
      <c r="J158" s="29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 t="s">
        <v>196</v>
      </c>
      <c r="B159" s="2">
        <v>60.0</v>
      </c>
      <c r="C159" s="2">
        <v>165.0</v>
      </c>
      <c r="D159" s="2">
        <v>1.3</v>
      </c>
      <c r="E159" s="2">
        <v>5.0</v>
      </c>
      <c r="F159" s="39">
        <f t="shared" si="1"/>
        <v>126.9230769</v>
      </c>
      <c r="G159" s="39">
        <f t="shared" si="2"/>
        <v>33</v>
      </c>
      <c r="H159" s="39">
        <f t="shared" si="13"/>
        <v>159.9230769</v>
      </c>
      <c r="I159" s="36">
        <f t="shared" si="10"/>
        <v>2.75</v>
      </c>
      <c r="J159" s="29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 t="s">
        <v>197</v>
      </c>
      <c r="B160" s="2">
        <v>134.0</v>
      </c>
      <c r="C160" s="2">
        <v>962.0</v>
      </c>
      <c r="D160" s="2">
        <v>12.0</v>
      </c>
      <c r="E160" s="2">
        <v>11.0</v>
      </c>
      <c r="F160" s="39">
        <f t="shared" si="1"/>
        <v>80.16666667</v>
      </c>
      <c r="G160" s="39">
        <f t="shared" si="2"/>
        <v>87.45454545</v>
      </c>
      <c r="H160" s="39">
        <f t="shared" si="13"/>
        <v>167.6212121</v>
      </c>
      <c r="I160" s="36">
        <f t="shared" si="10"/>
        <v>7.179104478</v>
      </c>
      <c r="J160" s="29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33" t="s">
        <v>198</v>
      </c>
      <c r="B161" s="30">
        <v>125.0</v>
      </c>
      <c r="C161" s="30">
        <v>455.0</v>
      </c>
      <c r="D161" s="30">
        <v>3.4</v>
      </c>
      <c r="E161" s="30">
        <v>13.0</v>
      </c>
      <c r="F161" s="39">
        <f t="shared" si="1"/>
        <v>133.8235294</v>
      </c>
      <c r="G161" s="39">
        <f t="shared" si="2"/>
        <v>35</v>
      </c>
      <c r="H161" s="39">
        <f t="shared" si="13"/>
        <v>168.8235294</v>
      </c>
      <c r="I161" s="36">
        <f t="shared" si="10"/>
        <v>3.64</v>
      </c>
      <c r="J161" s="29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 t="s">
        <v>199</v>
      </c>
      <c r="B162" s="2">
        <v>43.0</v>
      </c>
      <c r="C162" s="2">
        <v>129.0</v>
      </c>
      <c r="D162" s="2">
        <v>1.6</v>
      </c>
      <c r="E162" s="2">
        <v>1.3</v>
      </c>
      <c r="F162" s="39">
        <f t="shared" si="1"/>
        <v>80.625</v>
      </c>
      <c r="G162" s="39">
        <f t="shared" si="2"/>
        <v>99.23076923</v>
      </c>
      <c r="H162" s="39">
        <f t="shared" si="13"/>
        <v>179.8557692</v>
      </c>
      <c r="I162" s="36">
        <f t="shared" si="10"/>
        <v>3</v>
      </c>
      <c r="J162" s="29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 t="s">
        <v>200</v>
      </c>
      <c r="B163" s="2">
        <v>92.0</v>
      </c>
      <c r="C163" s="2">
        <v>62.0</v>
      </c>
      <c r="D163" s="2">
        <v>0.8</v>
      </c>
      <c r="E163" s="2">
        <v>0.6</v>
      </c>
      <c r="F163" s="39">
        <f t="shared" si="1"/>
        <v>77.5</v>
      </c>
      <c r="G163" s="39">
        <f t="shared" si="2"/>
        <v>103.3333333</v>
      </c>
      <c r="H163" s="39">
        <f t="shared" si="13"/>
        <v>180.8333333</v>
      </c>
      <c r="I163" s="32">
        <f t="shared" si="10"/>
        <v>0.6739130435</v>
      </c>
      <c r="J163" s="29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 t="s">
        <v>201</v>
      </c>
      <c r="B164" s="2">
        <v>28.4</v>
      </c>
      <c r="C164" s="2">
        <v>94.0</v>
      </c>
      <c r="D164" s="2">
        <v>0.7</v>
      </c>
      <c r="E164" s="2">
        <v>1.9</v>
      </c>
      <c r="F164" s="39">
        <f t="shared" si="1"/>
        <v>134.2857143</v>
      </c>
      <c r="G164" s="39">
        <f t="shared" si="2"/>
        <v>49.47368421</v>
      </c>
      <c r="H164" s="39">
        <f t="shared" si="13"/>
        <v>183.7593985</v>
      </c>
      <c r="I164" s="36">
        <f t="shared" si="10"/>
        <v>3.309859155</v>
      </c>
      <c r="J164" s="29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 t="s">
        <v>202</v>
      </c>
      <c r="B165" s="2">
        <v>28.4</v>
      </c>
      <c r="C165" s="2">
        <v>147.0</v>
      </c>
      <c r="D165" s="2">
        <v>1.5</v>
      </c>
      <c r="E165" s="2">
        <v>1.7</v>
      </c>
      <c r="F165" s="39">
        <f t="shared" si="1"/>
        <v>98</v>
      </c>
      <c r="G165" s="39">
        <f t="shared" si="2"/>
        <v>86.47058824</v>
      </c>
      <c r="H165" s="39">
        <f t="shared" si="13"/>
        <v>184.4705882</v>
      </c>
      <c r="I165" s="36">
        <f t="shared" si="10"/>
        <v>5.176056338</v>
      </c>
      <c r="J165" s="29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 t="s">
        <v>203</v>
      </c>
      <c r="B166" s="2">
        <v>28.4</v>
      </c>
      <c r="C166" s="2">
        <v>152.0</v>
      </c>
      <c r="D166" s="2">
        <v>1.4</v>
      </c>
      <c r="E166" s="2">
        <v>2.0</v>
      </c>
      <c r="F166" s="39">
        <f t="shared" si="1"/>
        <v>108.5714286</v>
      </c>
      <c r="G166" s="39">
        <f t="shared" si="2"/>
        <v>76</v>
      </c>
      <c r="H166" s="39">
        <f t="shared" si="13"/>
        <v>184.5714286</v>
      </c>
      <c r="I166" s="36">
        <f t="shared" si="10"/>
        <v>5.352112676</v>
      </c>
      <c r="J166" s="29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 t="s">
        <v>204</v>
      </c>
      <c r="B167" s="2">
        <v>178.0</v>
      </c>
      <c r="C167" s="2">
        <v>102.0</v>
      </c>
      <c r="D167" s="2">
        <v>6.0</v>
      </c>
      <c r="E167" s="2">
        <v>0.6</v>
      </c>
      <c r="F167" s="34">
        <f t="shared" si="1"/>
        <v>17</v>
      </c>
      <c r="G167" s="39">
        <f t="shared" si="2"/>
        <v>170</v>
      </c>
      <c r="H167" s="39">
        <f t="shared" si="13"/>
        <v>187</v>
      </c>
      <c r="I167" s="32">
        <f t="shared" si="10"/>
        <v>0.5730337079</v>
      </c>
      <c r="J167" s="29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 t="s">
        <v>205</v>
      </c>
      <c r="B168" s="2">
        <v>28.4</v>
      </c>
      <c r="C168" s="2">
        <v>155.0</v>
      </c>
      <c r="D168" s="2">
        <v>2.0</v>
      </c>
      <c r="E168" s="2">
        <v>1.4</v>
      </c>
      <c r="F168" s="39">
        <f t="shared" si="1"/>
        <v>77.5</v>
      </c>
      <c r="G168" s="39">
        <f t="shared" si="2"/>
        <v>110.7142857</v>
      </c>
      <c r="H168" s="39">
        <f t="shared" si="13"/>
        <v>188.2142857</v>
      </c>
      <c r="I168" s="36">
        <f t="shared" si="10"/>
        <v>5.457746479</v>
      </c>
      <c r="J168" s="29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 t="s">
        <v>206</v>
      </c>
      <c r="B169" s="2">
        <v>30.0</v>
      </c>
      <c r="C169" s="2">
        <v>174.0</v>
      </c>
      <c r="D169" s="2">
        <v>1.0</v>
      </c>
      <c r="E169" s="2">
        <v>11.0</v>
      </c>
      <c r="F169" s="39">
        <f t="shared" si="1"/>
        <v>174</v>
      </c>
      <c r="G169" s="31">
        <f t="shared" si="2"/>
        <v>15.81818182</v>
      </c>
      <c r="H169" s="39">
        <f t="shared" si="13"/>
        <v>189.8181818</v>
      </c>
      <c r="I169" s="36">
        <f t="shared" si="10"/>
        <v>5.8</v>
      </c>
      <c r="J169" s="29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 t="s">
        <v>207</v>
      </c>
      <c r="B170" s="2">
        <v>206.0</v>
      </c>
      <c r="C170" s="2">
        <v>328.0</v>
      </c>
      <c r="D170" s="2">
        <v>3.7</v>
      </c>
      <c r="E170" s="2">
        <v>2.8</v>
      </c>
      <c r="F170" s="39">
        <f t="shared" si="1"/>
        <v>88.64864865</v>
      </c>
      <c r="G170" s="39">
        <f t="shared" si="2"/>
        <v>117.1428571</v>
      </c>
      <c r="H170" s="39">
        <f t="shared" si="13"/>
        <v>205.7915058</v>
      </c>
      <c r="I170" s="36">
        <f t="shared" si="10"/>
        <v>1.59223301</v>
      </c>
      <c r="J170" s="29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 t="s">
        <v>208</v>
      </c>
      <c r="B171" s="2">
        <v>28.4</v>
      </c>
      <c r="C171" s="2">
        <v>157.0</v>
      </c>
      <c r="D171" s="2">
        <v>0.9</v>
      </c>
      <c r="E171" s="2">
        <v>5.0</v>
      </c>
      <c r="F171" s="39">
        <f t="shared" si="1"/>
        <v>174.4444444</v>
      </c>
      <c r="G171" s="39">
        <f t="shared" si="2"/>
        <v>31.4</v>
      </c>
      <c r="H171" s="39">
        <f t="shared" si="13"/>
        <v>205.8444444</v>
      </c>
      <c r="I171" s="36">
        <f t="shared" si="10"/>
        <v>5.528169014</v>
      </c>
      <c r="J171" s="29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 t="s">
        <v>209</v>
      </c>
      <c r="B172" s="2">
        <v>182.0</v>
      </c>
      <c r="C172" s="2">
        <v>95.0</v>
      </c>
      <c r="D172" s="2">
        <v>4.4</v>
      </c>
      <c r="E172" s="2">
        <v>0.5</v>
      </c>
      <c r="F172" s="34">
        <f t="shared" si="1"/>
        <v>21.59090909</v>
      </c>
      <c r="G172" s="39">
        <f t="shared" si="2"/>
        <v>190</v>
      </c>
      <c r="H172" s="39">
        <f t="shared" si="13"/>
        <v>211.5909091</v>
      </c>
      <c r="I172" s="32">
        <f t="shared" si="10"/>
        <v>0.521978022</v>
      </c>
      <c r="J172" s="29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33" t="s">
        <v>210</v>
      </c>
      <c r="B173" s="30">
        <v>100.0</v>
      </c>
      <c r="C173" s="30">
        <v>633.0</v>
      </c>
      <c r="D173" s="30">
        <v>3.7</v>
      </c>
      <c r="E173" s="30">
        <v>15.0</v>
      </c>
      <c r="F173" s="39">
        <f t="shared" si="1"/>
        <v>171.0810811</v>
      </c>
      <c r="G173" s="39">
        <f t="shared" si="2"/>
        <v>42.2</v>
      </c>
      <c r="H173" s="41">
        <f>SUM(F173:G173)</f>
        <v>213.2810811</v>
      </c>
      <c r="I173" s="36">
        <f t="shared" si="10"/>
        <v>6.33</v>
      </c>
      <c r="J173" s="29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 t="s">
        <v>211</v>
      </c>
      <c r="B174" s="2">
        <v>144.0</v>
      </c>
      <c r="C174" s="2">
        <v>470.0</v>
      </c>
      <c r="D174" s="2">
        <v>3.9</v>
      </c>
      <c r="E174" s="2">
        <v>3.8</v>
      </c>
      <c r="F174" s="39">
        <f t="shared" si="1"/>
        <v>120.5128205</v>
      </c>
      <c r="G174" s="39">
        <f t="shared" si="2"/>
        <v>123.6842105</v>
      </c>
      <c r="H174" s="39">
        <f t="shared" ref="H174:H176" si="14">SUM(F174,G174)</f>
        <v>244.197031</v>
      </c>
      <c r="I174" s="36">
        <f t="shared" si="10"/>
        <v>3.263888889</v>
      </c>
      <c r="J174" s="29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 t="s">
        <v>212</v>
      </c>
      <c r="B175" s="2">
        <v>124.0</v>
      </c>
      <c r="C175" s="2">
        <v>94.0</v>
      </c>
      <c r="D175" s="2">
        <v>0.4</v>
      </c>
      <c r="E175" s="2">
        <v>10.0</v>
      </c>
      <c r="F175" s="39">
        <f t="shared" si="1"/>
        <v>235</v>
      </c>
      <c r="G175" s="31">
        <f t="shared" si="2"/>
        <v>9.4</v>
      </c>
      <c r="H175" s="39">
        <f t="shared" si="14"/>
        <v>244.4</v>
      </c>
      <c r="I175" s="32">
        <f t="shared" si="10"/>
        <v>0.7580645161</v>
      </c>
      <c r="J175" s="29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 t="s">
        <v>213</v>
      </c>
      <c r="B176" s="2">
        <v>242.0</v>
      </c>
      <c r="C176" s="2">
        <v>143.0</v>
      </c>
      <c r="D176" s="2">
        <v>0.7</v>
      </c>
      <c r="E176" s="2">
        <v>3.4</v>
      </c>
      <c r="F176" s="39">
        <f t="shared" si="1"/>
        <v>204.2857143</v>
      </c>
      <c r="G176" s="39">
        <f t="shared" si="2"/>
        <v>42.05882353</v>
      </c>
      <c r="H176" s="39">
        <f t="shared" si="14"/>
        <v>246.3445378</v>
      </c>
      <c r="I176" s="32">
        <f t="shared" si="10"/>
        <v>0.5909090909</v>
      </c>
      <c r="J176" s="29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 t="s">
        <v>214</v>
      </c>
      <c r="B177" s="2">
        <v>39.0</v>
      </c>
      <c r="C177" s="2">
        <v>200.0</v>
      </c>
      <c r="D177" s="2">
        <v>1.0</v>
      </c>
      <c r="E177" s="2">
        <v>3.0</v>
      </c>
      <c r="F177" s="39">
        <f t="shared" si="1"/>
        <v>200</v>
      </c>
      <c r="G177" s="39">
        <f t="shared" si="2"/>
        <v>66.66666667</v>
      </c>
      <c r="H177" s="39">
        <f>SUM(F177:G177)</f>
        <v>266.6666667</v>
      </c>
      <c r="I177" s="36">
        <f t="shared" si="10"/>
        <v>5.128205128</v>
      </c>
      <c r="J177" s="29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 t="s">
        <v>215</v>
      </c>
      <c r="B178" s="9">
        <v>240.0</v>
      </c>
      <c r="C178" s="2">
        <v>110.0</v>
      </c>
      <c r="D178" s="2">
        <v>0.5</v>
      </c>
      <c r="E178" s="2">
        <v>2.0</v>
      </c>
      <c r="F178" s="39">
        <f t="shared" si="1"/>
        <v>220</v>
      </c>
      <c r="G178" s="39">
        <f t="shared" si="2"/>
        <v>55</v>
      </c>
      <c r="H178" s="39">
        <f t="shared" ref="H178:H180" si="15">SUM(F178,G178)</f>
        <v>275</v>
      </c>
      <c r="I178" s="32">
        <f t="shared" si="10"/>
        <v>0.4583333333</v>
      </c>
      <c r="J178" s="29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 t="s">
        <v>216</v>
      </c>
      <c r="B179" s="2">
        <v>17.0</v>
      </c>
      <c r="C179" s="2">
        <v>19.0</v>
      </c>
      <c r="D179" s="2">
        <v>0.1</v>
      </c>
      <c r="E179" s="2">
        <v>0.2</v>
      </c>
      <c r="F179" s="39">
        <f t="shared" si="1"/>
        <v>190</v>
      </c>
      <c r="G179" s="39">
        <f t="shared" si="2"/>
        <v>95</v>
      </c>
      <c r="H179" s="39">
        <f t="shared" si="15"/>
        <v>285</v>
      </c>
      <c r="I179" s="36">
        <f t="shared" si="10"/>
        <v>1.117647059</v>
      </c>
      <c r="J179" s="29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 t="s">
        <v>217</v>
      </c>
      <c r="B180" s="2">
        <v>158.0</v>
      </c>
      <c r="C180" s="2">
        <v>206.0</v>
      </c>
      <c r="D180" s="2">
        <v>0.6</v>
      </c>
      <c r="E180" s="2">
        <v>4.3</v>
      </c>
      <c r="F180" s="39">
        <f t="shared" si="1"/>
        <v>343.3333333</v>
      </c>
      <c r="G180" s="39">
        <f t="shared" si="2"/>
        <v>47.90697674</v>
      </c>
      <c r="H180" s="39">
        <f t="shared" si="15"/>
        <v>391.2403101</v>
      </c>
      <c r="I180" s="36">
        <f t="shared" si="10"/>
        <v>1.303797468</v>
      </c>
      <c r="J180" s="29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33" t="s">
        <v>218</v>
      </c>
      <c r="B181" s="9">
        <v>240.0</v>
      </c>
      <c r="C181" s="30">
        <v>117.0</v>
      </c>
      <c r="D181" s="30">
        <v>0.2</v>
      </c>
      <c r="E181" s="30">
        <v>0.1</v>
      </c>
      <c r="F181" s="39">
        <f t="shared" si="1"/>
        <v>585</v>
      </c>
      <c r="G181" s="39">
        <f t="shared" si="2"/>
        <v>1170</v>
      </c>
      <c r="H181" s="41">
        <f>SUM(F181:G181)</f>
        <v>1755</v>
      </c>
      <c r="I181" s="32">
        <f t="shared" si="10"/>
        <v>0.4875</v>
      </c>
      <c r="J181" s="29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3"/>
      <c r="B182" s="2"/>
      <c r="C182" s="18"/>
      <c r="D182" s="2"/>
      <c r="E182" s="2"/>
      <c r="F182" s="27"/>
      <c r="G182" s="27"/>
      <c r="H182" s="27"/>
      <c r="I182" s="42"/>
      <c r="J182" s="27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8.5" customHeight="1">
      <c r="A183" s="13" t="s">
        <v>219</v>
      </c>
      <c r="B183" s="2"/>
      <c r="C183" s="2"/>
      <c r="D183" s="2"/>
      <c r="E183" s="2"/>
      <c r="F183" s="27"/>
      <c r="G183" s="27"/>
      <c r="H183" s="27"/>
      <c r="I183" s="42"/>
      <c r="J183" s="27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33" t="s">
        <v>220</v>
      </c>
      <c r="B184" s="9">
        <v>240.0</v>
      </c>
      <c r="C184" s="30">
        <v>0.0</v>
      </c>
      <c r="D184" s="30">
        <v>0.0</v>
      </c>
      <c r="E184" s="30">
        <v>0.0</v>
      </c>
      <c r="F184" s="43" t="s">
        <v>221</v>
      </c>
      <c r="G184" s="43" t="s">
        <v>221</v>
      </c>
      <c r="H184" s="43" t="s">
        <v>221</v>
      </c>
      <c r="I184" s="32">
        <f t="shared" ref="I184:I251" si="16">C184/B184</f>
        <v>0</v>
      </c>
      <c r="J184" s="40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33" t="s">
        <v>222</v>
      </c>
      <c r="B185" s="30">
        <v>1.0</v>
      </c>
      <c r="C185" s="30">
        <v>0.0</v>
      </c>
      <c r="D185" s="30">
        <v>0.5</v>
      </c>
      <c r="E185" s="30">
        <v>0.0</v>
      </c>
      <c r="F185" s="34">
        <f>C185/D185</f>
        <v>0</v>
      </c>
      <c r="G185" s="43" t="s">
        <v>221</v>
      </c>
      <c r="H185" s="41" t="s">
        <v>221</v>
      </c>
      <c r="I185" s="32">
        <f t="shared" si="16"/>
        <v>0</v>
      </c>
      <c r="J185" s="40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33" t="s">
        <v>223</v>
      </c>
      <c r="B186" s="30">
        <v>50.0</v>
      </c>
      <c r="C186" s="30">
        <v>1.0</v>
      </c>
      <c r="D186" s="30">
        <v>0.0</v>
      </c>
      <c r="E186" s="30">
        <v>0.06</v>
      </c>
      <c r="F186" s="43" t="s">
        <v>221</v>
      </c>
      <c r="G186" s="31">
        <f t="shared" ref="G186:G190" si="17">C186/E186</f>
        <v>16.66666667</v>
      </c>
      <c r="H186" s="43" t="s">
        <v>221</v>
      </c>
      <c r="I186" s="32">
        <f t="shared" si="16"/>
        <v>0.02</v>
      </c>
      <c r="J186" s="29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33" t="s">
        <v>224</v>
      </c>
      <c r="B187" s="9">
        <v>240.0</v>
      </c>
      <c r="C187" s="30">
        <v>10.0</v>
      </c>
      <c r="D187" s="30">
        <v>0.0</v>
      </c>
      <c r="E187" s="30">
        <v>1.0</v>
      </c>
      <c r="F187" s="43" t="s">
        <v>221</v>
      </c>
      <c r="G187" s="31">
        <f t="shared" si="17"/>
        <v>10</v>
      </c>
      <c r="H187" s="43" t="s">
        <v>221</v>
      </c>
      <c r="I187" s="32">
        <f t="shared" si="16"/>
        <v>0.04166666667</v>
      </c>
      <c r="J187" s="29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 t="s">
        <v>225</v>
      </c>
      <c r="B188" s="9">
        <v>240.0</v>
      </c>
      <c r="C188" s="2">
        <v>90.0</v>
      </c>
      <c r="D188" s="2">
        <v>0.0</v>
      </c>
      <c r="E188" s="2">
        <v>8.0</v>
      </c>
      <c r="F188" s="44" t="s">
        <v>221</v>
      </c>
      <c r="G188" s="31">
        <f t="shared" si="17"/>
        <v>11.25</v>
      </c>
      <c r="H188" s="44" t="s">
        <v>221</v>
      </c>
      <c r="I188" s="32">
        <f t="shared" si="16"/>
        <v>0.375</v>
      </c>
      <c r="J188" s="29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33" t="s">
        <v>226</v>
      </c>
      <c r="B189" s="9">
        <v>240.0</v>
      </c>
      <c r="C189" s="30">
        <v>94.0</v>
      </c>
      <c r="D189" s="30">
        <v>0.2</v>
      </c>
      <c r="E189" s="30">
        <v>0.2</v>
      </c>
      <c r="F189" s="43" t="s">
        <v>221</v>
      </c>
      <c r="G189" s="39">
        <f t="shared" si="17"/>
        <v>470</v>
      </c>
      <c r="H189" s="41" t="s">
        <v>221</v>
      </c>
      <c r="I189" s="32">
        <f t="shared" si="16"/>
        <v>0.3916666667</v>
      </c>
      <c r="J189" s="29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 t="s">
        <v>227</v>
      </c>
      <c r="B190" s="9">
        <v>240.0</v>
      </c>
      <c r="C190" s="2">
        <v>122.0</v>
      </c>
      <c r="D190" s="2">
        <v>0.0</v>
      </c>
      <c r="E190" s="2">
        <v>8.0</v>
      </c>
      <c r="F190" s="44" t="s">
        <v>221</v>
      </c>
      <c r="G190" s="31">
        <f t="shared" si="17"/>
        <v>15.25</v>
      </c>
      <c r="H190" s="44" t="s">
        <v>221</v>
      </c>
      <c r="I190" s="32">
        <f t="shared" si="16"/>
        <v>0.5083333333</v>
      </c>
      <c r="J190" s="29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33" t="s">
        <v>228</v>
      </c>
      <c r="B191" s="9">
        <v>240.0</v>
      </c>
      <c r="C191" s="30">
        <v>130.0</v>
      </c>
      <c r="D191" s="30">
        <v>0.0</v>
      </c>
      <c r="E191" s="30">
        <v>0.0</v>
      </c>
      <c r="F191" s="43" t="s">
        <v>221</v>
      </c>
      <c r="G191" s="43" t="s">
        <v>221</v>
      </c>
      <c r="H191" s="41" t="s">
        <v>221</v>
      </c>
      <c r="I191" s="32">
        <f t="shared" si="16"/>
        <v>0.5416666667</v>
      </c>
      <c r="J191" s="29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 t="s">
        <v>229</v>
      </c>
      <c r="B192" s="9">
        <v>240.0</v>
      </c>
      <c r="C192" s="2">
        <v>130.0</v>
      </c>
      <c r="D192" s="2">
        <v>0.0</v>
      </c>
      <c r="E192" s="2">
        <v>22.0</v>
      </c>
      <c r="F192" s="44" t="s">
        <v>221</v>
      </c>
      <c r="G192" s="31">
        <f t="shared" ref="G192:G193" si="18">C192/E192</f>
        <v>5.909090909</v>
      </c>
      <c r="H192" s="44" t="s">
        <v>221</v>
      </c>
      <c r="I192" s="32">
        <f t="shared" si="16"/>
        <v>0.5416666667</v>
      </c>
      <c r="J192" s="29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33" t="s">
        <v>230</v>
      </c>
      <c r="B193" s="30">
        <v>46.0</v>
      </c>
      <c r="C193" s="30">
        <v>25.0</v>
      </c>
      <c r="D193" s="30">
        <v>0.0</v>
      </c>
      <c r="E193" s="30">
        <v>5.0</v>
      </c>
      <c r="F193" s="44" t="s">
        <v>221</v>
      </c>
      <c r="G193" s="31">
        <f t="shared" si="18"/>
        <v>5</v>
      </c>
      <c r="H193" s="44" t="s">
        <v>221</v>
      </c>
      <c r="I193" s="32">
        <f t="shared" si="16"/>
        <v>0.5434782609</v>
      </c>
      <c r="J193" s="29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33" t="s">
        <v>231</v>
      </c>
      <c r="B194" s="9">
        <v>240.0</v>
      </c>
      <c r="C194" s="30">
        <v>140.0</v>
      </c>
      <c r="D194" s="30">
        <v>0.0</v>
      </c>
      <c r="E194" s="30">
        <v>1.0</v>
      </c>
      <c r="F194" s="43" t="s">
        <v>221</v>
      </c>
      <c r="G194" s="43" t="s">
        <v>221</v>
      </c>
      <c r="H194" s="41" t="s">
        <v>221</v>
      </c>
      <c r="I194" s="32">
        <f t="shared" si="16"/>
        <v>0.5833333333</v>
      </c>
      <c r="J194" s="29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33" t="s">
        <v>232</v>
      </c>
      <c r="B195" s="9">
        <v>240.0</v>
      </c>
      <c r="C195" s="30">
        <v>140.0</v>
      </c>
      <c r="D195" s="30">
        <v>0.0</v>
      </c>
      <c r="E195" s="30">
        <v>1.0</v>
      </c>
      <c r="F195" s="43" t="s">
        <v>221</v>
      </c>
      <c r="G195" s="39">
        <f t="shared" ref="G195:G215" si="19">C195/E195</f>
        <v>140</v>
      </c>
      <c r="H195" s="41" t="s">
        <v>221</v>
      </c>
      <c r="I195" s="32">
        <f t="shared" si="16"/>
        <v>0.5833333333</v>
      </c>
      <c r="J195" s="29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 t="s">
        <v>233</v>
      </c>
      <c r="B196" s="9">
        <v>240.0</v>
      </c>
      <c r="C196" s="2">
        <v>146.0</v>
      </c>
      <c r="D196" s="2">
        <v>0.0</v>
      </c>
      <c r="E196" s="2">
        <v>8.0</v>
      </c>
      <c r="F196" s="44" t="s">
        <v>221</v>
      </c>
      <c r="G196" s="31">
        <f t="shared" si="19"/>
        <v>18.25</v>
      </c>
      <c r="H196" s="44" t="s">
        <v>221</v>
      </c>
      <c r="I196" s="32">
        <f t="shared" si="16"/>
        <v>0.6083333333</v>
      </c>
      <c r="J196" s="29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33" t="s">
        <v>234</v>
      </c>
      <c r="B197" s="30">
        <v>231.0</v>
      </c>
      <c r="C197" s="30">
        <v>189.0</v>
      </c>
      <c r="D197" s="30">
        <v>0.0</v>
      </c>
      <c r="E197" s="30">
        <v>41.0</v>
      </c>
      <c r="F197" s="44" t="s">
        <v>221</v>
      </c>
      <c r="G197" s="31">
        <f t="shared" si="19"/>
        <v>4.609756098</v>
      </c>
      <c r="H197" s="44" t="s">
        <v>221</v>
      </c>
      <c r="I197" s="32">
        <f t="shared" si="16"/>
        <v>0.8181818182</v>
      </c>
      <c r="J197" s="29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 t="s">
        <v>235</v>
      </c>
      <c r="B198" s="2">
        <v>170.0</v>
      </c>
      <c r="C198" s="2">
        <v>145.0</v>
      </c>
      <c r="D198" s="2">
        <v>0.0</v>
      </c>
      <c r="E198" s="2">
        <v>31.0</v>
      </c>
      <c r="F198" s="44" t="s">
        <v>221</v>
      </c>
      <c r="G198" s="31">
        <f t="shared" si="19"/>
        <v>4.677419355</v>
      </c>
      <c r="H198" s="44" t="s">
        <v>221</v>
      </c>
      <c r="I198" s="32">
        <f t="shared" si="16"/>
        <v>0.8529411765</v>
      </c>
      <c r="J198" s="29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 t="s">
        <v>236</v>
      </c>
      <c r="B199" s="2">
        <v>16.0</v>
      </c>
      <c r="C199" s="2">
        <v>14.0</v>
      </c>
      <c r="D199" s="2">
        <v>0.0</v>
      </c>
      <c r="E199" s="2">
        <v>0.1</v>
      </c>
      <c r="F199" s="44" t="s">
        <v>221</v>
      </c>
      <c r="G199" s="39">
        <f t="shared" si="19"/>
        <v>140</v>
      </c>
      <c r="H199" s="44" t="s">
        <v>221</v>
      </c>
      <c r="I199" s="32">
        <f t="shared" si="16"/>
        <v>0.875</v>
      </c>
      <c r="J199" s="29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33" t="s">
        <v>237</v>
      </c>
      <c r="B200" s="30">
        <v>56.0</v>
      </c>
      <c r="C200" s="30">
        <v>50.0</v>
      </c>
      <c r="D200" s="30">
        <v>0.0</v>
      </c>
      <c r="E200" s="30">
        <v>11.0</v>
      </c>
      <c r="F200" s="43" t="s">
        <v>221</v>
      </c>
      <c r="G200" s="31">
        <f t="shared" si="19"/>
        <v>4.545454545</v>
      </c>
      <c r="H200" s="41" t="s">
        <v>221</v>
      </c>
      <c r="I200" s="32">
        <f t="shared" si="16"/>
        <v>0.8928571429</v>
      </c>
      <c r="J200" s="29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 t="s">
        <v>238</v>
      </c>
      <c r="B201" s="2">
        <v>129.0</v>
      </c>
      <c r="C201" s="2">
        <v>125.0</v>
      </c>
      <c r="D201" s="2">
        <v>0.0</v>
      </c>
      <c r="E201" s="2">
        <v>24.0</v>
      </c>
      <c r="F201" s="44" t="s">
        <v>221</v>
      </c>
      <c r="G201" s="31">
        <f t="shared" si="19"/>
        <v>5.208333333</v>
      </c>
      <c r="H201" s="44" t="s">
        <v>221</v>
      </c>
      <c r="I201" s="32">
        <f t="shared" si="16"/>
        <v>0.9689922481</v>
      </c>
      <c r="J201" s="29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 t="s">
        <v>239</v>
      </c>
      <c r="B202" s="2">
        <v>225.0</v>
      </c>
      <c r="C202" s="2">
        <v>222.0</v>
      </c>
      <c r="D202" s="2">
        <v>0.0</v>
      </c>
      <c r="E202" s="2">
        <v>25.0</v>
      </c>
      <c r="F202" s="44" t="s">
        <v>221</v>
      </c>
      <c r="G202" s="31">
        <f t="shared" si="19"/>
        <v>8.88</v>
      </c>
      <c r="H202" s="44" t="s">
        <v>221</v>
      </c>
      <c r="I202" s="32">
        <f t="shared" si="16"/>
        <v>0.9866666667</v>
      </c>
      <c r="J202" s="29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 t="s">
        <v>240</v>
      </c>
      <c r="B203" s="2">
        <v>100.0</v>
      </c>
      <c r="C203" s="2">
        <v>99.0</v>
      </c>
      <c r="D203" s="2">
        <v>0.0</v>
      </c>
      <c r="E203" s="2">
        <v>24.0</v>
      </c>
      <c r="F203" s="44" t="s">
        <v>221</v>
      </c>
      <c r="G203" s="31">
        <f t="shared" si="19"/>
        <v>4.125</v>
      </c>
      <c r="H203" s="44" t="s">
        <v>221</v>
      </c>
      <c r="I203" s="32">
        <f t="shared" si="16"/>
        <v>0.99</v>
      </c>
      <c r="J203" s="29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33" t="s">
        <v>241</v>
      </c>
      <c r="B204" s="30">
        <v>85.0</v>
      </c>
      <c r="C204" s="30">
        <v>95.0</v>
      </c>
      <c r="D204" s="30">
        <v>0.0</v>
      </c>
      <c r="E204" s="30">
        <v>17.0</v>
      </c>
      <c r="F204" s="44" t="s">
        <v>221</v>
      </c>
      <c r="G204" s="31">
        <f t="shared" si="19"/>
        <v>5.588235294</v>
      </c>
      <c r="H204" s="44" t="s">
        <v>221</v>
      </c>
      <c r="I204" s="36">
        <f t="shared" si="16"/>
        <v>1.117647059</v>
      </c>
      <c r="J204" s="29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33" t="s">
        <v>242</v>
      </c>
      <c r="B205" s="30">
        <v>51.0</v>
      </c>
      <c r="C205" s="30">
        <v>60.0</v>
      </c>
      <c r="D205" s="30">
        <v>0.0</v>
      </c>
      <c r="E205" s="30">
        <v>10.0</v>
      </c>
      <c r="F205" s="45" t="s">
        <v>221</v>
      </c>
      <c r="G205" s="31">
        <f t="shared" si="19"/>
        <v>6</v>
      </c>
      <c r="H205" s="45" t="s">
        <v>221</v>
      </c>
      <c r="I205" s="36">
        <f t="shared" si="16"/>
        <v>1.176470588</v>
      </c>
      <c r="J205" s="29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33" t="s">
        <v>243</v>
      </c>
      <c r="B206" s="30">
        <v>87.0</v>
      </c>
      <c r="C206" s="30">
        <v>112.0</v>
      </c>
      <c r="D206" s="30">
        <v>0.0</v>
      </c>
      <c r="E206" s="30">
        <v>23.0</v>
      </c>
      <c r="F206" s="44" t="s">
        <v>221</v>
      </c>
      <c r="G206" s="31">
        <f t="shared" si="19"/>
        <v>4.869565217</v>
      </c>
      <c r="H206" s="44" t="s">
        <v>221</v>
      </c>
      <c r="I206" s="36">
        <f t="shared" si="16"/>
        <v>1.287356322</v>
      </c>
      <c r="J206" s="29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46" t="s">
        <v>244</v>
      </c>
      <c r="B207" s="30">
        <v>15.0</v>
      </c>
      <c r="C207" s="30">
        <v>20.0</v>
      </c>
      <c r="D207" s="30">
        <v>0.0</v>
      </c>
      <c r="E207" s="30">
        <v>0.4</v>
      </c>
      <c r="F207" s="44" t="s">
        <v>221</v>
      </c>
      <c r="G207" s="39">
        <f t="shared" si="19"/>
        <v>50</v>
      </c>
      <c r="H207" s="44" t="s">
        <v>221</v>
      </c>
      <c r="I207" s="36">
        <f t="shared" si="16"/>
        <v>1.333333333</v>
      </c>
      <c r="J207" s="29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 t="s">
        <v>245</v>
      </c>
      <c r="B208" s="2">
        <v>113.0</v>
      </c>
      <c r="C208" s="2">
        <v>154.0</v>
      </c>
      <c r="D208" s="2">
        <v>0.0</v>
      </c>
      <c r="E208" s="2">
        <v>23.3</v>
      </c>
      <c r="F208" s="43" t="s">
        <v>221</v>
      </c>
      <c r="G208" s="31">
        <f t="shared" si="19"/>
        <v>6.60944206</v>
      </c>
      <c r="H208" s="41" t="s">
        <v>221</v>
      </c>
      <c r="I208" s="36">
        <f t="shared" si="16"/>
        <v>1.362831858</v>
      </c>
      <c r="J208" s="29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 t="s">
        <v>246</v>
      </c>
      <c r="B209" s="2">
        <v>100.0</v>
      </c>
      <c r="C209" s="2">
        <v>144.0</v>
      </c>
      <c r="D209" s="2">
        <v>0.0</v>
      </c>
      <c r="E209" s="2">
        <v>19.3</v>
      </c>
      <c r="F209" s="41" t="s">
        <v>221</v>
      </c>
      <c r="G209" s="31">
        <f t="shared" si="19"/>
        <v>7.461139896</v>
      </c>
      <c r="H209" s="41" t="s">
        <v>221</v>
      </c>
      <c r="I209" s="36">
        <f t="shared" si="16"/>
        <v>1.44</v>
      </c>
      <c r="J209" s="29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33" t="s">
        <v>247</v>
      </c>
      <c r="B210" s="30">
        <v>100.0</v>
      </c>
      <c r="C210" s="30">
        <v>144.0</v>
      </c>
      <c r="D210" s="30">
        <v>0.0</v>
      </c>
      <c r="E210" s="30">
        <v>20.0</v>
      </c>
      <c r="F210" s="43" t="s">
        <v>221</v>
      </c>
      <c r="G210" s="31">
        <f t="shared" si="19"/>
        <v>7.2</v>
      </c>
      <c r="H210" s="41" t="s">
        <v>221</v>
      </c>
      <c r="I210" s="36">
        <f t="shared" si="16"/>
        <v>1.44</v>
      </c>
      <c r="J210" s="29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 t="s">
        <v>248</v>
      </c>
      <c r="B211" s="2">
        <v>60.0</v>
      </c>
      <c r="C211" s="2">
        <v>93.6</v>
      </c>
      <c r="D211" s="2">
        <v>0.0</v>
      </c>
      <c r="E211" s="2">
        <v>7.2</v>
      </c>
      <c r="F211" s="44" t="s">
        <v>221</v>
      </c>
      <c r="G211" s="31">
        <f t="shared" si="19"/>
        <v>13</v>
      </c>
      <c r="H211" s="44" t="s">
        <v>221</v>
      </c>
      <c r="I211" s="36">
        <f t="shared" si="16"/>
        <v>1.56</v>
      </c>
      <c r="J211" s="29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33" t="s">
        <v>249</v>
      </c>
      <c r="B212" s="30">
        <v>85.0</v>
      </c>
      <c r="C212" s="30">
        <v>134.0</v>
      </c>
      <c r="D212" s="30">
        <v>0.0</v>
      </c>
      <c r="E212" s="30">
        <v>28.0</v>
      </c>
      <c r="F212" s="44" t="s">
        <v>221</v>
      </c>
      <c r="G212" s="31">
        <f t="shared" si="19"/>
        <v>4.785714286</v>
      </c>
      <c r="H212" s="44" t="s">
        <v>221</v>
      </c>
      <c r="I212" s="36">
        <f t="shared" si="16"/>
        <v>1.576470588</v>
      </c>
      <c r="J212" s="29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33" t="s">
        <v>250</v>
      </c>
      <c r="B213" s="30">
        <v>85.0</v>
      </c>
      <c r="C213" s="30">
        <v>157.0</v>
      </c>
      <c r="D213" s="30">
        <v>0.0</v>
      </c>
      <c r="E213" s="30">
        <v>25.0</v>
      </c>
      <c r="F213" s="44" t="s">
        <v>221</v>
      </c>
      <c r="G213" s="31">
        <f t="shared" si="19"/>
        <v>6.28</v>
      </c>
      <c r="H213" s="44" t="s">
        <v>221</v>
      </c>
      <c r="I213" s="36">
        <f t="shared" si="16"/>
        <v>1.847058824</v>
      </c>
      <c r="J213" s="29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 t="s">
        <v>251</v>
      </c>
      <c r="B214" s="2">
        <v>204.0</v>
      </c>
      <c r="C214" s="2">
        <v>379.0</v>
      </c>
      <c r="D214" s="2">
        <v>0.0</v>
      </c>
      <c r="E214" s="2">
        <v>29.0</v>
      </c>
      <c r="F214" s="44" t="s">
        <v>221</v>
      </c>
      <c r="G214" s="31">
        <f t="shared" si="19"/>
        <v>13.06896552</v>
      </c>
      <c r="H214" s="44" t="s">
        <v>221</v>
      </c>
      <c r="I214" s="36">
        <f t="shared" si="16"/>
        <v>1.857843137</v>
      </c>
      <c r="J214" s="29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 t="s">
        <v>252</v>
      </c>
      <c r="B215" s="2">
        <v>12.0</v>
      </c>
      <c r="C215" s="2">
        <v>23.0</v>
      </c>
      <c r="D215" s="2">
        <v>0.0</v>
      </c>
      <c r="E215" s="2">
        <v>0.2</v>
      </c>
      <c r="F215" s="44" t="s">
        <v>221</v>
      </c>
      <c r="G215" s="39">
        <f t="shared" si="19"/>
        <v>115</v>
      </c>
      <c r="H215" s="44" t="s">
        <v>221</v>
      </c>
      <c r="I215" s="36">
        <f t="shared" si="16"/>
        <v>1.916666667</v>
      </c>
      <c r="J215" s="29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33" t="s">
        <v>253</v>
      </c>
      <c r="B216" s="30">
        <v>62.0</v>
      </c>
      <c r="C216" s="30">
        <v>120.0</v>
      </c>
      <c r="D216" s="30">
        <v>0.0</v>
      </c>
      <c r="E216" s="30">
        <v>0.0</v>
      </c>
      <c r="F216" s="43" t="s">
        <v>221</v>
      </c>
      <c r="G216" s="43" t="s">
        <v>221</v>
      </c>
      <c r="H216" s="43" t="s">
        <v>221</v>
      </c>
      <c r="I216" s="36">
        <f t="shared" si="16"/>
        <v>1.935483871</v>
      </c>
      <c r="J216" s="40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 t="s">
        <v>254</v>
      </c>
      <c r="B217" s="2">
        <v>140.0</v>
      </c>
      <c r="C217" s="2">
        <v>276.0</v>
      </c>
      <c r="D217" s="2">
        <v>0.0</v>
      </c>
      <c r="E217" s="2">
        <v>41.7</v>
      </c>
      <c r="F217" s="44" t="s">
        <v>221</v>
      </c>
      <c r="G217" s="31">
        <f t="shared" ref="G217:G223" si="20">C217/E217</f>
        <v>6.618705036</v>
      </c>
      <c r="H217" s="44" t="s">
        <v>221</v>
      </c>
      <c r="I217" s="36">
        <f t="shared" si="16"/>
        <v>1.971428571</v>
      </c>
      <c r="J217" s="29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 t="s">
        <v>255</v>
      </c>
      <c r="B218" s="2">
        <v>88.0</v>
      </c>
      <c r="C218" s="2">
        <v>175.0</v>
      </c>
      <c r="D218" s="2">
        <v>0.0</v>
      </c>
      <c r="E218" s="2">
        <v>8.0</v>
      </c>
      <c r="F218" s="44" t="s">
        <v>221</v>
      </c>
      <c r="G218" s="31">
        <f t="shared" si="20"/>
        <v>21.875</v>
      </c>
      <c r="H218" s="44" t="s">
        <v>221</v>
      </c>
      <c r="I218" s="36">
        <f t="shared" si="16"/>
        <v>1.988636364</v>
      </c>
      <c r="J218" s="29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 t="s">
        <v>256</v>
      </c>
      <c r="B219" s="2">
        <v>198.0</v>
      </c>
      <c r="C219" s="2">
        <v>412.0</v>
      </c>
      <c r="D219" s="2">
        <v>0.0</v>
      </c>
      <c r="E219" s="2">
        <v>40.0</v>
      </c>
      <c r="F219" s="44" t="s">
        <v>221</v>
      </c>
      <c r="G219" s="31">
        <f t="shared" si="20"/>
        <v>10.3</v>
      </c>
      <c r="H219" s="44" t="s">
        <v>221</v>
      </c>
      <c r="I219" s="36">
        <f t="shared" si="16"/>
        <v>2.080808081</v>
      </c>
      <c r="J219" s="29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 t="s">
        <v>257</v>
      </c>
      <c r="B220" s="2">
        <v>12.0</v>
      </c>
      <c r="C220" s="2">
        <v>25.0</v>
      </c>
      <c r="D220" s="2">
        <v>0.0</v>
      </c>
      <c r="E220" s="2">
        <v>3.0</v>
      </c>
      <c r="F220" s="44" t="s">
        <v>221</v>
      </c>
      <c r="G220" s="31">
        <f t="shared" si="20"/>
        <v>8.333333333</v>
      </c>
      <c r="H220" s="44" t="s">
        <v>221</v>
      </c>
      <c r="I220" s="36">
        <f t="shared" si="16"/>
        <v>2.083333333</v>
      </c>
      <c r="J220" s="29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 t="s">
        <v>258</v>
      </c>
      <c r="B221" s="2">
        <v>15.0</v>
      </c>
      <c r="C221" s="2">
        <v>36.0</v>
      </c>
      <c r="D221" s="2">
        <v>0.0</v>
      </c>
      <c r="E221" s="2">
        <v>0.1</v>
      </c>
      <c r="F221" s="44" t="s">
        <v>221</v>
      </c>
      <c r="G221" s="39">
        <f t="shared" si="20"/>
        <v>360</v>
      </c>
      <c r="H221" s="44" t="s">
        <v>221</v>
      </c>
      <c r="I221" s="36">
        <f t="shared" si="16"/>
        <v>2.4</v>
      </c>
      <c r="J221" s="29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 t="s">
        <v>259</v>
      </c>
      <c r="B222" s="2">
        <v>140.0</v>
      </c>
      <c r="C222" s="2">
        <v>340.0</v>
      </c>
      <c r="D222" s="2">
        <v>0.0</v>
      </c>
      <c r="E222" s="2">
        <v>37.2</v>
      </c>
      <c r="F222" s="44" t="s">
        <v>221</v>
      </c>
      <c r="G222" s="31">
        <f t="shared" si="20"/>
        <v>9.139784946</v>
      </c>
      <c r="H222" s="44" t="s">
        <v>221</v>
      </c>
      <c r="I222" s="36">
        <f t="shared" si="16"/>
        <v>2.428571429</v>
      </c>
      <c r="J222" s="29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33" t="s">
        <v>260</v>
      </c>
      <c r="B223" s="30">
        <v>100.0</v>
      </c>
      <c r="C223" s="30">
        <v>249.2</v>
      </c>
      <c r="D223" s="30">
        <v>0.0</v>
      </c>
      <c r="E223" s="30">
        <v>25.74</v>
      </c>
      <c r="F223" s="44" t="s">
        <v>221</v>
      </c>
      <c r="G223" s="31">
        <f t="shared" si="20"/>
        <v>9.681429681</v>
      </c>
      <c r="H223" s="44" t="s">
        <v>221</v>
      </c>
      <c r="I223" s="36">
        <f t="shared" si="16"/>
        <v>2.492</v>
      </c>
      <c r="J223" s="29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33" t="s">
        <v>261</v>
      </c>
      <c r="B224" s="30">
        <v>100.0</v>
      </c>
      <c r="C224" s="30">
        <v>261.0</v>
      </c>
      <c r="D224" s="30">
        <v>0.0</v>
      </c>
      <c r="E224" s="30">
        <v>0.0</v>
      </c>
      <c r="F224" s="43" t="s">
        <v>221</v>
      </c>
      <c r="G224" s="43" t="s">
        <v>221</v>
      </c>
      <c r="H224" s="41" t="s">
        <v>221</v>
      </c>
      <c r="I224" s="36">
        <f t="shared" si="16"/>
        <v>2.61</v>
      </c>
      <c r="J224" s="29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 t="s">
        <v>262</v>
      </c>
      <c r="B225" s="2">
        <v>150.0</v>
      </c>
      <c r="C225" s="2">
        <v>396.0</v>
      </c>
      <c r="D225" s="2">
        <v>0.0</v>
      </c>
      <c r="E225" s="2">
        <v>21.0</v>
      </c>
      <c r="F225" s="44" t="s">
        <v>221</v>
      </c>
      <c r="G225" s="31">
        <f t="shared" ref="G225:G235" si="21">C225/E225</f>
        <v>18.85714286</v>
      </c>
      <c r="H225" s="44" t="s">
        <v>221</v>
      </c>
      <c r="I225" s="36">
        <f t="shared" si="16"/>
        <v>2.64</v>
      </c>
      <c r="J225" s="29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33" t="s">
        <v>263</v>
      </c>
      <c r="B226" s="30">
        <v>100.0</v>
      </c>
      <c r="C226" s="30">
        <v>268.0</v>
      </c>
      <c r="D226" s="30">
        <v>0.0</v>
      </c>
      <c r="E226" s="30">
        <v>18.5</v>
      </c>
      <c r="F226" s="43" t="s">
        <v>221</v>
      </c>
      <c r="G226" s="31">
        <f t="shared" si="21"/>
        <v>14.48648649</v>
      </c>
      <c r="H226" s="41" t="s">
        <v>221</v>
      </c>
      <c r="I226" s="36">
        <f t="shared" si="16"/>
        <v>2.68</v>
      </c>
      <c r="J226" s="29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 t="s">
        <v>264</v>
      </c>
      <c r="B227" s="2">
        <v>85.0</v>
      </c>
      <c r="C227" s="2">
        <v>228.0</v>
      </c>
      <c r="D227" s="2">
        <v>0.0</v>
      </c>
      <c r="E227" s="2">
        <v>20.0</v>
      </c>
      <c r="F227" s="44" t="s">
        <v>221</v>
      </c>
      <c r="G227" s="31">
        <f t="shared" si="21"/>
        <v>11.4</v>
      </c>
      <c r="H227" s="44" t="s">
        <v>221</v>
      </c>
      <c r="I227" s="36">
        <f t="shared" si="16"/>
        <v>2.682352941</v>
      </c>
      <c r="J227" s="29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 t="s">
        <v>265</v>
      </c>
      <c r="B228" s="2">
        <v>251.0</v>
      </c>
      <c r="C228" s="2">
        <v>679.0</v>
      </c>
      <c r="D228" s="2">
        <v>0.0</v>
      </c>
      <c r="E228" s="2">
        <v>62.0</v>
      </c>
      <c r="F228" s="44" t="s">
        <v>221</v>
      </c>
      <c r="G228" s="31">
        <f t="shared" si="21"/>
        <v>10.9516129</v>
      </c>
      <c r="H228" s="44" t="s">
        <v>221</v>
      </c>
      <c r="I228" s="36">
        <f t="shared" si="16"/>
        <v>2.705179283</v>
      </c>
      <c r="J228" s="29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 t="s">
        <v>266</v>
      </c>
      <c r="B229" s="2">
        <v>28.0</v>
      </c>
      <c r="C229" s="2">
        <v>78.0</v>
      </c>
      <c r="D229" s="2">
        <v>0.0</v>
      </c>
      <c r="E229" s="2">
        <v>8.0</v>
      </c>
      <c r="F229" s="44" t="s">
        <v>221</v>
      </c>
      <c r="G229" s="31">
        <f t="shared" si="21"/>
        <v>9.75</v>
      </c>
      <c r="H229" s="44" t="s">
        <v>221</v>
      </c>
      <c r="I229" s="36">
        <f t="shared" si="16"/>
        <v>2.785714286</v>
      </c>
      <c r="J229" s="29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33" t="s">
        <v>267</v>
      </c>
      <c r="B230" s="30">
        <v>28.0</v>
      </c>
      <c r="C230" s="30">
        <v>80.0</v>
      </c>
      <c r="D230" s="30">
        <v>0.0</v>
      </c>
      <c r="E230" s="30">
        <v>6.0</v>
      </c>
      <c r="F230" s="43" t="s">
        <v>221</v>
      </c>
      <c r="G230" s="31">
        <f t="shared" si="21"/>
        <v>13.33333333</v>
      </c>
      <c r="H230" s="41" t="s">
        <v>221</v>
      </c>
      <c r="I230" s="36">
        <f t="shared" si="16"/>
        <v>2.857142857</v>
      </c>
      <c r="J230" s="29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 t="s">
        <v>268</v>
      </c>
      <c r="B231" s="2">
        <v>85.0</v>
      </c>
      <c r="C231" s="2">
        <v>250.0</v>
      </c>
      <c r="D231" s="2">
        <v>0.0</v>
      </c>
      <c r="E231" s="2">
        <v>21.0</v>
      </c>
      <c r="F231" s="44" t="s">
        <v>221</v>
      </c>
      <c r="G231" s="31">
        <f t="shared" si="21"/>
        <v>11.9047619</v>
      </c>
      <c r="H231" s="44" t="s">
        <v>221</v>
      </c>
      <c r="I231" s="36">
        <f t="shared" si="16"/>
        <v>2.941176471</v>
      </c>
      <c r="J231" s="29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33" t="s">
        <v>269</v>
      </c>
      <c r="B232" s="30">
        <v>100.0</v>
      </c>
      <c r="C232" s="30">
        <v>302.6</v>
      </c>
      <c r="D232" s="30">
        <v>0.0</v>
      </c>
      <c r="E232" s="30">
        <v>19.58</v>
      </c>
      <c r="F232" s="44" t="s">
        <v>270</v>
      </c>
      <c r="G232" s="31">
        <f t="shared" si="21"/>
        <v>15.45454545</v>
      </c>
      <c r="H232" s="44" t="s">
        <v>221</v>
      </c>
      <c r="I232" s="36">
        <f t="shared" si="16"/>
        <v>3.026</v>
      </c>
      <c r="J232" s="29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 t="s">
        <v>271</v>
      </c>
      <c r="B233" s="2">
        <v>56.0</v>
      </c>
      <c r="C233" s="2">
        <v>170.0</v>
      </c>
      <c r="D233" s="2">
        <v>0.0</v>
      </c>
      <c r="E233" s="2">
        <v>10.0</v>
      </c>
      <c r="F233" s="44" t="s">
        <v>221</v>
      </c>
      <c r="G233" s="31">
        <f t="shared" si="21"/>
        <v>17</v>
      </c>
      <c r="H233" s="44" t="s">
        <v>221</v>
      </c>
      <c r="I233" s="36">
        <f t="shared" si="16"/>
        <v>3.035714286</v>
      </c>
      <c r="J233" s="29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 t="s">
        <v>272</v>
      </c>
      <c r="B234" s="2">
        <v>21.0</v>
      </c>
      <c r="C234" s="2">
        <v>64.0</v>
      </c>
      <c r="D234" s="2">
        <v>0.0</v>
      </c>
      <c r="E234" s="2">
        <v>0.1</v>
      </c>
      <c r="F234" s="44" t="s">
        <v>221</v>
      </c>
      <c r="G234" s="39">
        <f t="shared" si="21"/>
        <v>640</v>
      </c>
      <c r="H234" s="44" t="s">
        <v>221</v>
      </c>
      <c r="I234" s="36">
        <f t="shared" si="16"/>
        <v>3.047619048</v>
      </c>
      <c r="J234" s="29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33" t="s">
        <v>273</v>
      </c>
      <c r="B235" s="30">
        <v>19.0</v>
      </c>
      <c r="C235" s="30">
        <v>60.0</v>
      </c>
      <c r="D235" s="30">
        <v>0.0</v>
      </c>
      <c r="E235" s="30">
        <v>3.0</v>
      </c>
      <c r="F235" s="43" t="s">
        <v>221</v>
      </c>
      <c r="G235" s="31">
        <f t="shared" si="21"/>
        <v>20</v>
      </c>
      <c r="H235" s="41" t="s">
        <v>221</v>
      </c>
      <c r="I235" s="36">
        <f t="shared" si="16"/>
        <v>3.157894737</v>
      </c>
      <c r="J235" s="29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33" t="s">
        <v>274</v>
      </c>
      <c r="B236" s="30">
        <v>18.0</v>
      </c>
      <c r="C236" s="30">
        <v>60.0</v>
      </c>
      <c r="D236" s="30">
        <v>2.0</v>
      </c>
      <c r="E236" s="30">
        <v>0.0</v>
      </c>
      <c r="F236" s="34">
        <f>C236/D236</f>
        <v>30</v>
      </c>
      <c r="G236" s="43" t="s">
        <v>221</v>
      </c>
      <c r="H236" s="41" t="s">
        <v>221</v>
      </c>
      <c r="I236" s="36">
        <f t="shared" si="16"/>
        <v>3.333333333</v>
      </c>
      <c r="J236" s="29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33" t="s">
        <v>275</v>
      </c>
      <c r="B237" s="30">
        <v>9.0</v>
      </c>
      <c r="C237" s="30">
        <v>30.0</v>
      </c>
      <c r="D237" s="30">
        <v>0.0</v>
      </c>
      <c r="E237" s="30">
        <v>6.0</v>
      </c>
      <c r="F237" s="43" t="s">
        <v>221</v>
      </c>
      <c r="G237" s="31">
        <f t="shared" ref="G237:G241" si="22">C237/E237</f>
        <v>5</v>
      </c>
      <c r="H237" s="41" t="s">
        <v>221</v>
      </c>
      <c r="I237" s="36">
        <f t="shared" si="16"/>
        <v>3.333333333</v>
      </c>
      <c r="J237" s="29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 t="s">
        <v>276</v>
      </c>
      <c r="B238" s="2">
        <v>85.0</v>
      </c>
      <c r="C238" s="2">
        <v>291.0</v>
      </c>
      <c r="D238" s="2">
        <v>0.0</v>
      </c>
      <c r="E238" s="2">
        <v>5.0</v>
      </c>
      <c r="F238" s="44" t="s">
        <v>221</v>
      </c>
      <c r="G238" s="39">
        <f t="shared" si="22"/>
        <v>58.2</v>
      </c>
      <c r="H238" s="44" t="s">
        <v>221</v>
      </c>
      <c r="I238" s="36">
        <f t="shared" si="16"/>
        <v>3.423529412</v>
      </c>
      <c r="J238" s="29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 t="s">
        <v>277</v>
      </c>
      <c r="B239" s="2">
        <v>135.0</v>
      </c>
      <c r="C239" s="2">
        <v>477.0</v>
      </c>
      <c r="D239" s="2">
        <v>0.0</v>
      </c>
      <c r="E239" s="2">
        <v>29.0</v>
      </c>
      <c r="F239" s="44" t="s">
        <v>221</v>
      </c>
      <c r="G239" s="31">
        <f t="shared" si="22"/>
        <v>16.44827586</v>
      </c>
      <c r="H239" s="44" t="s">
        <v>221</v>
      </c>
      <c r="I239" s="36">
        <f t="shared" si="16"/>
        <v>3.533333333</v>
      </c>
      <c r="J239" s="29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33" t="s">
        <v>278</v>
      </c>
      <c r="B240" s="30">
        <v>28.0</v>
      </c>
      <c r="C240" s="30">
        <v>100.0</v>
      </c>
      <c r="D240" s="30">
        <v>0.0</v>
      </c>
      <c r="E240" s="30">
        <v>6.0</v>
      </c>
      <c r="F240" s="44" t="s">
        <v>221</v>
      </c>
      <c r="G240" s="31">
        <f t="shared" si="22"/>
        <v>16.66666667</v>
      </c>
      <c r="H240" s="44" t="s">
        <v>221</v>
      </c>
      <c r="I240" s="36">
        <f t="shared" si="16"/>
        <v>3.571428571</v>
      </c>
      <c r="J240" s="29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 t="s">
        <v>279</v>
      </c>
      <c r="B241" s="2">
        <v>28.0</v>
      </c>
      <c r="C241" s="2">
        <v>106.0</v>
      </c>
      <c r="D241" s="2">
        <v>0.0</v>
      </c>
      <c r="E241" s="2">
        <v>8.0</v>
      </c>
      <c r="F241" s="44" t="s">
        <v>221</v>
      </c>
      <c r="G241" s="31">
        <f t="shared" si="22"/>
        <v>13.25</v>
      </c>
      <c r="H241" s="44" t="s">
        <v>221</v>
      </c>
      <c r="I241" s="36">
        <f t="shared" si="16"/>
        <v>3.785714286</v>
      </c>
      <c r="J241" s="29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 t="s">
        <v>280</v>
      </c>
      <c r="B242" s="2">
        <v>5.0</v>
      </c>
      <c r="C242" s="2">
        <v>19.0</v>
      </c>
      <c r="D242" s="2">
        <v>0.0</v>
      </c>
      <c r="E242" s="2">
        <v>0.0</v>
      </c>
      <c r="F242" s="44" t="s">
        <v>221</v>
      </c>
      <c r="G242" s="44" t="s">
        <v>221</v>
      </c>
      <c r="H242" s="44" t="s">
        <v>221</v>
      </c>
      <c r="I242" s="36">
        <f t="shared" si="16"/>
        <v>3.8</v>
      </c>
      <c r="J242" s="29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 t="s">
        <v>281</v>
      </c>
      <c r="B243" s="2">
        <v>100.0</v>
      </c>
      <c r="C243" s="2">
        <v>387.0</v>
      </c>
      <c r="D243" s="2">
        <v>0.0</v>
      </c>
      <c r="E243" s="2">
        <v>0.0</v>
      </c>
      <c r="F243" s="44" t="s">
        <v>221</v>
      </c>
      <c r="G243" s="44" t="s">
        <v>221</v>
      </c>
      <c r="H243" s="44" t="s">
        <v>221</v>
      </c>
      <c r="I243" s="36">
        <f t="shared" si="16"/>
        <v>3.87</v>
      </c>
      <c r="J243" s="29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33" t="s">
        <v>282</v>
      </c>
      <c r="B244" s="30">
        <v>9.0</v>
      </c>
      <c r="C244" s="30">
        <v>35.0</v>
      </c>
      <c r="D244" s="30">
        <v>0.0</v>
      </c>
      <c r="E244" s="30">
        <v>0.0</v>
      </c>
      <c r="F244" s="43" t="s">
        <v>221</v>
      </c>
      <c r="G244" s="43" t="s">
        <v>221</v>
      </c>
      <c r="H244" s="41" t="s">
        <v>221</v>
      </c>
      <c r="I244" s="36">
        <f t="shared" si="16"/>
        <v>3.888888889</v>
      </c>
      <c r="J244" s="29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 t="s">
        <v>283</v>
      </c>
      <c r="B245" s="2">
        <v>28.0</v>
      </c>
      <c r="C245" s="2">
        <v>113.0</v>
      </c>
      <c r="D245" s="2">
        <v>0.0</v>
      </c>
      <c r="E245" s="2">
        <v>7.0</v>
      </c>
      <c r="F245" s="44" t="s">
        <v>221</v>
      </c>
      <c r="G245" s="31">
        <f t="shared" ref="G245:G250" si="23">C245/E245</f>
        <v>16.14285714</v>
      </c>
      <c r="H245" s="44" t="s">
        <v>221</v>
      </c>
      <c r="I245" s="36">
        <f t="shared" si="16"/>
        <v>4.035714286</v>
      </c>
      <c r="J245" s="29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 t="s">
        <v>284</v>
      </c>
      <c r="B246" s="2">
        <v>5.0</v>
      </c>
      <c r="C246" s="2">
        <v>22.0</v>
      </c>
      <c r="D246" s="2">
        <v>0.0</v>
      </c>
      <c r="E246" s="2">
        <v>1.9</v>
      </c>
      <c r="F246" s="44" t="s">
        <v>221</v>
      </c>
      <c r="G246" s="31">
        <f t="shared" si="23"/>
        <v>11.57894737</v>
      </c>
      <c r="H246" s="44" t="s">
        <v>221</v>
      </c>
      <c r="I246" s="36">
        <f t="shared" si="16"/>
        <v>4.4</v>
      </c>
      <c r="J246" s="29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 t="s">
        <v>285</v>
      </c>
      <c r="B247" s="30">
        <v>12.0</v>
      </c>
      <c r="C247" s="30">
        <v>60.0</v>
      </c>
      <c r="D247" s="30">
        <v>0.0</v>
      </c>
      <c r="E247" s="30">
        <v>3.0</v>
      </c>
      <c r="F247" s="44" t="s">
        <v>221</v>
      </c>
      <c r="G247" s="31">
        <f t="shared" si="23"/>
        <v>20</v>
      </c>
      <c r="H247" s="44" t="s">
        <v>221</v>
      </c>
      <c r="I247" s="36">
        <f t="shared" si="16"/>
        <v>5</v>
      </c>
      <c r="J247" s="29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33" t="s">
        <v>286</v>
      </c>
      <c r="B248" s="30">
        <v>14.0</v>
      </c>
      <c r="C248" s="30">
        <v>80.0</v>
      </c>
      <c r="D248" s="30">
        <v>0.0</v>
      </c>
      <c r="E248" s="30">
        <v>9.0</v>
      </c>
      <c r="F248" s="43" t="s">
        <v>221</v>
      </c>
      <c r="G248" s="31">
        <f t="shared" si="23"/>
        <v>8.888888889</v>
      </c>
      <c r="H248" s="41" t="s">
        <v>221</v>
      </c>
      <c r="I248" s="36">
        <f t="shared" si="16"/>
        <v>5.714285714</v>
      </c>
      <c r="J248" s="29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 t="s">
        <v>287</v>
      </c>
      <c r="B249" s="2">
        <v>13.8</v>
      </c>
      <c r="C249" s="2">
        <v>94.0</v>
      </c>
      <c r="D249" s="2">
        <v>0.0</v>
      </c>
      <c r="E249" s="2">
        <v>0.1</v>
      </c>
      <c r="F249" s="44" t="s">
        <v>221</v>
      </c>
      <c r="G249" s="39">
        <f t="shared" si="23"/>
        <v>940</v>
      </c>
      <c r="H249" s="44" t="s">
        <v>221</v>
      </c>
      <c r="I249" s="36">
        <f t="shared" si="16"/>
        <v>6.811594203</v>
      </c>
      <c r="J249" s="29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 t="s">
        <v>288</v>
      </c>
      <c r="B250" s="2">
        <v>14.2</v>
      </c>
      <c r="C250" s="2">
        <v>102.0</v>
      </c>
      <c r="D250" s="2">
        <v>0.0</v>
      </c>
      <c r="E250" s="2">
        <v>0.1</v>
      </c>
      <c r="F250" s="44" t="s">
        <v>221</v>
      </c>
      <c r="G250" s="39">
        <f t="shared" si="23"/>
        <v>1020</v>
      </c>
      <c r="H250" s="44" t="s">
        <v>221</v>
      </c>
      <c r="I250" s="36">
        <f t="shared" si="16"/>
        <v>7.183098592</v>
      </c>
      <c r="J250" s="29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 t="s">
        <v>289</v>
      </c>
      <c r="B251" s="2">
        <v>13.5</v>
      </c>
      <c r="C251" s="2">
        <v>119.0</v>
      </c>
      <c r="D251" s="2">
        <v>0.0</v>
      </c>
      <c r="E251" s="2">
        <v>0.0</v>
      </c>
      <c r="F251" s="44" t="s">
        <v>221</v>
      </c>
      <c r="G251" s="44" t="s">
        <v>221</v>
      </c>
      <c r="H251" s="44" t="s">
        <v>221</v>
      </c>
      <c r="I251" s="36">
        <f t="shared" si="16"/>
        <v>8.814814815</v>
      </c>
      <c r="J251" s="40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7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7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18"/>
      <c r="J254" s="27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18"/>
      <c r="J255" s="27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18"/>
      <c r="J256" s="27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18"/>
      <c r="J257" s="27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18"/>
      <c r="J258" s="27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18"/>
      <c r="J259" s="27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18"/>
      <c r="J260" s="27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18"/>
      <c r="J261" s="27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18"/>
      <c r="J262" s="27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18"/>
      <c r="J263" s="27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18"/>
      <c r="J264" s="27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18"/>
      <c r="J265" s="27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18"/>
      <c r="J266" s="27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18"/>
      <c r="J267" s="27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18"/>
      <c r="J268" s="27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18"/>
      <c r="J269" s="27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18"/>
      <c r="J270" s="27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18"/>
      <c r="J271" s="27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18"/>
      <c r="J272" s="27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18"/>
      <c r="J273" s="27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18"/>
      <c r="J274" s="27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18"/>
      <c r="J275" s="27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18"/>
      <c r="J276" s="27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18"/>
      <c r="J277" s="27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18"/>
      <c r="J278" s="27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18"/>
      <c r="J279" s="27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18"/>
      <c r="J280" s="27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18"/>
      <c r="J281" s="27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18"/>
      <c r="J282" s="27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18"/>
      <c r="J283" s="27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18"/>
      <c r="J284" s="27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18"/>
      <c r="J285" s="27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18"/>
      <c r="J286" s="27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18"/>
      <c r="J287" s="27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18"/>
      <c r="J288" s="27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18"/>
      <c r="J289" s="27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18"/>
      <c r="J290" s="27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18"/>
      <c r="J291" s="27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18"/>
      <c r="J292" s="27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18"/>
      <c r="J293" s="27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18"/>
      <c r="J294" s="27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18"/>
      <c r="J295" s="27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18"/>
      <c r="J296" s="27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18"/>
      <c r="J297" s="27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18"/>
      <c r="J298" s="27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18"/>
      <c r="J299" s="27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18"/>
      <c r="J300" s="27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18"/>
      <c r="J301" s="27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18"/>
      <c r="J302" s="27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18"/>
      <c r="J303" s="27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18"/>
      <c r="J304" s="27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18"/>
      <c r="J305" s="27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18"/>
      <c r="J306" s="27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18"/>
      <c r="J307" s="27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18"/>
      <c r="J308" s="27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18"/>
      <c r="J309" s="27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18"/>
      <c r="J310" s="27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18"/>
      <c r="J311" s="27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18"/>
      <c r="J312" s="27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18"/>
      <c r="J313" s="27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18"/>
      <c r="J314" s="27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18"/>
      <c r="J315" s="27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18"/>
      <c r="J316" s="27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18"/>
      <c r="J317" s="27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18"/>
      <c r="J318" s="27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18"/>
      <c r="J319" s="27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18"/>
      <c r="J320" s="27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18"/>
      <c r="J321" s="27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18"/>
      <c r="J322" s="27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18"/>
      <c r="J323" s="27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18"/>
      <c r="J324" s="27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18"/>
      <c r="J325" s="27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18"/>
      <c r="J326" s="27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18"/>
      <c r="J327" s="27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18"/>
      <c r="J328" s="27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18"/>
      <c r="J329" s="27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18"/>
      <c r="J330" s="27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18"/>
      <c r="J331" s="27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18"/>
      <c r="J332" s="27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18"/>
      <c r="J333" s="27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18"/>
      <c r="J334" s="27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18"/>
      <c r="J335" s="27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18"/>
      <c r="J336" s="27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18"/>
      <c r="J337" s="27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18"/>
      <c r="J338" s="27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18"/>
      <c r="J339" s="27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18"/>
      <c r="J340" s="27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18"/>
      <c r="J341" s="27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18"/>
      <c r="J342" s="27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18"/>
      <c r="J343" s="27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18"/>
      <c r="J344" s="27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18"/>
      <c r="J345" s="27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18"/>
      <c r="J346" s="27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18"/>
      <c r="J347" s="27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18"/>
      <c r="J348" s="27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18"/>
      <c r="J349" s="27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18"/>
      <c r="J350" s="27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18"/>
      <c r="J351" s="27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18"/>
      <c r="J352" s="27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18"/>
      <c r="J353" s="27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18"/>
      <c r="J354" s="27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18"/>
      <c r="J355" s="27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18"/>
      <c r="J356" s="27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18"/>
      <c r="J357" s="27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18"/>
      <c r="J358" s="27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18"/>
      <c r="J359" s="27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18"/>
      <c r="J360" s="27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18"/>
      <c r="J361" s="27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18"/>
      <c r="J362" s="27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18"/>
      <c r="J363" s="27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18"/>
      <c r="J364" s="27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18"/>
      <c r="J365" s="27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18"/>
      <c r="J366" s="27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18"/>
      <c r="J367" s="27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18"/>
      <c r="J368" s="27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18"/>
      <c r="J369" s="27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18"/>
      <c r="J370" s="27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18"/>
      <c r="J371" s="27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18"/>
      <c r="J372" s="27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18"/>
      <c r="J373" s="27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18"/>
      <c r="J374" s="27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18"/>
      <c r="J375" s="27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18"/>
      <c r="J376" s="27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18"/>
      <c r="J377" s="27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18"/>
      <c r="J378" s="27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18"/>
      <c r="J379" s="27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18"/>
      <c r="J380" s="27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18"/>
      <c r="J381" s="27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18"/>
      <c r="J382" s="27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18"/>
      <c r="J383" s="27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18"/>
      <c r="J384" s="27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18"/>
      <c r="J385" s="27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18"/>
      <c r="J386" s="27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18"/>
      <c r="J387" s="27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18"/>
      <c r="J388" s="27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18"/>
      <c r="J389" s="27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18"/>
      <c r="J390" s="27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18"/>
      <c r="J391" s="27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18"/>
      <c r="J392" s="27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18"/>
      <c r="J393" s="27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18"/>
      <c r="J394" s="27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18"/>
      <c r="J395" s="27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18"/>
      <c r="J396" s="27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18"/>
      <c r="J397" s="27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18"/>
      <c r="J398" s="27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18"/>
      <c r="J399" s="27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18"/>
      <c r="J400" s="27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18"/>
      <c r="J401" s="27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18"/>
      <c r="J402" s="27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18"/>
      <c r="J403" s="27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18"/>
      <c r="J404" s="27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18"/>
      <c r="J405" s="27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18"/>
      <c r="J406" s="27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18"/>
      <c r="J407" s="27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18"/>
      <c r="J408" s="27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18"/>
      <c r="J409" s="27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18"/>
      <c r="J410" s="27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18"/>
      <c r="J411" s="27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18"/>
      <c r="J412" s="27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18"/>
      <c r="J413" s="27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18"/>
      <c r="J414" s="27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18"/>
      <c r="J415" s="27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18"/>
      <c r="J416" s="27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18"/>
      <c r="J417" s="27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18"/>
      <c r="J418" s="27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18"/>
      <c r="J419" s="27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18"/>
      <c r="J420" s="27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18"/>
      <c r="J421" s="27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18"/>
      <c r="J422" s="27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18"/>
      <c r="J423" s="27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18"/>
      <c r="J424" s="27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18"/>
      <c r="J425" s="27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18"/>
      <c r="J426" s="27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18"/>
      <c r="J427" s="27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18"/>
      <c r="J428" s="27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18"/>
      <c r="J429" s="27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18"/>
      <c r="J430" s="27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18"/>
      <c r="J431" s="27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18"/>
      <c r="J432" s="27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18"/>
      <c r="J433" s="27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18"/>
      <c r="J434" s="27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18"/>
      <c r="J435" s="27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18"/>
      <c r="J436" s="27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18"/>
      <c r="J437" s="27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18"/>
      <c r="J438" s="27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18"/>
      <c r="J439" s="27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18"/>
      <c r="J440" s="27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18"/>
      <c r="J441" s="27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18"/>
      <c r="J442" s="27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18"/>
      <c r="J443" s="27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18"/>
      <c r="J444" s="27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18"/>
      <c r="J445" s="27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18"/>
      <c r="J446" s="27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18"/>
      <c r="J447" s="27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18"/>
      <c r="J448" s="27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18"/>
      <c r="J449" s="27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18"/>
      <c r="J450" s="27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18"/>
      <c r="J451" s="27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gridLines="1" horizontalCentered="1"/>
  <pageMargins bottom="0.75" footer="0.0" header="0.0" left="0.25" right="0.25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Right="0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33.14"/>
    <col customWidth="1" min="2" max="2" width="12.29"/>
    <col customWidth="1" min="3" max="3" width="9.14"/>
    <col customWidth="1" min="4" max="4" width="8.71"/>
    <col customWidth="1" min="5" max="5" width="9.29"/>
    <col customWidth="1" min="8" max="8" width="16.14"/>
    <col customWidth="1" min="9" max="9" width="19.14"/>
  </cols>
  <sheetData>
    <row r="1" ht="15.75" customHeight="1">
      <c r="A1" s="1" t="s">
        <v>290</v>
      </c>
      <c r="B1" s="13"/>
      <c r="C1" s="2"/>
      <c r="D1" s="13"/>
      <c r="E1" s="13"/>
      <c r="F1" s="13" t="s">
        <v>18</v>
      </c>
      <c r="G1" s="13"/>
      <c r="H1" s="13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3" t="s">
        <v>19</v>
      </c>
      <c r="B2" s="13"/>
      <c r="C2" s="2"/>
      <c r="D2" s="13"/>
      <c r="E2" s="13"/>
      <c r="F2" s="17" t="s">
        <v>20</v>
      </c>
      <c r="G2" s="13"/>
      <c r="H2" s="13"/>
      <c r="I2" s="1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20" t="s">
        <v>291</v>
      </c>
      <c r="B3" s="13"/>
      <c r="C3" s="2"/>
      <c r="D3" s="13"/>
      <c r="E3" s="13"/>
      <c r="F3" s="21" t="s">
        <v>22</v>
      </c>
      <c r="G3" s="13"/>
      <c r="H3" s="13"/>
      <c r="I3" s="1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2"/>
      <c r="B4" s="22" t="s">
        <v>23</v>
      </c>
      <c r="C4" s="22"/>
      <c r="D4" s="22"/>
      <c r="E4" s="22"/>
      <c r="F4" s="22" t="s">
        <v>24</v>
      </c>
      <c r="G4" s="22"/>
      <c r="H4" s="23" t="s">
        <v>25</v>
      </c>
      <c r="I4" s="23" t="s">
        <v>26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2"/>
      <c r="B5" s="24" t="s">
        <v>27</v>
      </c>
      <c r="C5" s="25" t="s">
        <v>28</v>
      </c>
      <c r="D5" s="25" t="s">
        <v>29</v>
      </c>
      <c r="E5" s="25" t="s">
        <v>30</v>
      </c>
      <c r="F5" s="26" t="s">
        <v>31</v>
      </c>
      <c r="G5" s="25" t="s">
        <v>32</v>
      </c>
      <c r="H5" s="26" t="s">
        <v>33</v>
      </c>
      <c r="I5" s="26" t="s">
        <v>34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13" t="s">
        <v>35</v>
      </c>
      <c r="B6" s="22" t="s">
        <v>36</v>
      </c>
      <c r="C6" s="22" t="s">
        <v>37</v>
      </c>
      <c r="D6" s="22" t="s">
        <v>38</v>
      </c>
      <c r="E6" s="22" t="s">
        <v>39</v>
      </c>
      <c r="F6" s="22" t="s">
        <v>40</v>
      </c>
      <c r="G6" s="22" t="s">
        <v>41</v>
      </c>
      <c r="H6" s="22" t="s">
        <v>42</v>
      </c>
      <c r="I6" s="22" t="s">
        <v>43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5.25" customHeight="1">
      <c r="A7" s="13" t="s">
        <v>44</v>
      </c>
      <c r="B7" s="30"/>
      <c r="C7" s="30"/>
      <c r="D7" s="30"/>
      <c r="E7" s="30"/>
      <c r="F7" s="47"/>
      <c r="G7" s="47"/>
      <c r="H7" s="48"/>
      <c r="I7" s="4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50" t="s">
        <v>292</v>
      </c>
      <c r="B8" s="30"/>
      <c r="C8" s="30"/>
      <c r="D8" s="30"/>
      <c r="E8" s="30"/>
      <c r="F8" s="47"/>
      <c r="G8" s="51"/>
      <c r="H8" s="27"/>
      <c r="I8" s="4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33" t="s">
        <v>293</v>
      </c>
      <c r="B9" s="30">
        <v>241.0</v>
      </c>
      <c r="C9" s="30">
        <v>160.0</v>
      </c>
      <c r="D9" s="30">
        <v>5.0</v>
      </c>
      <c r="E9" s="30">
        <v>9.0</v>
      </c>
      <c r="F9" s="34">
        <f>C9/D9</f>
        <v>32</v>
      </c>
      <c r="G9" s="31">
        <f>C9/E9</f>
        <v>17.77777778</v>
      </c>
      <c r="H9" s="31">
        <f>SUM(F9,G9)</f>
        <v>49.77777778</v>
      </c>
      <c r="I9" s="32">
        <f>C9/B9</f>
        <v>0.6639004149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33"/>
      <c r="B10" s="9"/>
      <c r="C10" s="9"/>
      <c r="D10" s="9"/>
      <c r="E10" s="9"/>
      <c r="F10" s="9"/>
      <c r="G10" s="9"/>
      <c r="H10" s="47"/>
      <c r="I10" s="5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32.25" customHeight="1">
      <c r="A11" s="13" t="s">
        <v>219</v>
      </c>
      <c r="B11" s="9"/>
      <c r="C11" s="9"/>
      <c r="D11" s="9"/>
      <c r="E11" s="9"/>
      <c r="F11" s="9"/>
      <c r="G11" s="9"/>
      <c r="H11" s="47"/>
      <c r="I11" s="5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50" t="s">
        <v>292</v>
      </c>
      <c r="B12" s="30"/>
      <c r="C12" s="30"/>
      <c r="D12" s="30"/>
      <c r="E12" s="30"/>
      <c r="F12" s="47"/>
      <c r="G12" s="51"/>
      <c r="H12" s="47"/>
      <c r="I12" s="4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33" t="s">
        <v>294</v>
      </c>
      <c r="B13" s="30">
        <v>125.0</v>
      </c>
      <c r="C13" s="30">
        <v>104.0</v>
      </c>
      <c r="D13" s="30">
        <v>0.0</v>
      </c>
      <c r="E13" s="30">
        <v>22.0</v>
      </c>
      <c r="F13" s="41" t="s">
        <v>221</v>
      </c>
      <c r="G13" s="31">
        <f>C13/E13</f>
        <v>4.727272727</v>
      </c>
      <c r="H13" s="41" t="s">
        <v>221</v>
      </c>
      <c r="I13" s="32">
        <f>C13/B13</f>
        <v>0.832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0.43"/>
  </cols>
  <sheetData>
    <row r="1">
      <c r="A1" s="53" t="s">
        <v>295</v>
      </c>
      <c r="B1" s="33"/>
      <c r="C1" s="33"/>
      <c r="D1" s="33"/>
      <c r="E1" s="33"/>
      <c r="F1" s="33"/>
      <c r="G1" s="33"/>
      <c r="H1" s="33"/>
      <c r="I1" s="33"/>
      <c r="J1" s="33"/>
    </row>
    <row r="2">
      <c r="A2" s="54" t="s">
        <v>296</v>
      </c>
      <c r="B2" s="33"/>
      <c r="C2" s="33"/>
      <c r="D2" s="33"/>
      <c r="E2" s="33"/>
      <c r="F2" s="33"/>
      <c r="G2" s="33"/>
      <c r="H2" s="33"/>
      <c r="I2" s="33"/>
      <c r="J2" s="33"/>
    </row>
    <row r="3">
      <c r="A3" s="33"/>
      <c r="B3" s="33"/>
      <c r="C3" s="33"/>
      <c r="D3" s="33"/>
      <c r="E3" s="33"/>
      <c r="F3" s="33"/>
      <c r="G3" s="33"/>
      <c r="H3" s="33"/>
      <c r="I3" s="33"/>
      <c r="J3" s="33"/>
    </row>
    <row r="4">
      <c r="A4" s="55"/>
      <c r="B4" s="33"/>
      <c r="C4" s="33"/>
      <c r="D4" s="33"/>
      <c r="E4" s="33"/>
      <c r="F4" s="33"/>
      <c r="G4" s="33"/>
      <c r="H4" s="33"/>
      <c r="I4" s="33"/>
      <c r="J4" s="33"/>
    </row>
    <row r="5">
      <c r="A5" s="55" t="s">
        <v>297</v>
      </c>
      <c r="B5" s="33"/>
      <c r="C5" s="33"/>
      <c r="D5" s="33"/>
      <c r="E5" s="33"/>
      <c r="F5" s="33"/>
      <c r="G5" s="33"/>
      <c r="H5" s="33"/>
      <c r="I5" s="33"/>
      <c r="J5" s="33"/>
    </row>
    <row r="6">
      <c r="A6" s="56"/>
      <c r="B6" s="56"/>
      <c r="C6" s="56"/>
      <c r="D6" s="56"/>
      <c r="E6" s="56"/>
      <c r="F6" s="56"/>
      <c r="G6" s="33"/>
      <c r="H6" s="33"/>
      <c r="I6" s="33"/>
      <c r="J6" s="33"/>
    </row>
    <row r="7">
      <c r="A7" s="56" t="s">
        <v>298</v>
      </c>
      <c r="B7" s="56" t="s">
        <v>299</v>
      </c>
      <c r="C7" s="56" t="s">
        <v>300</v>
      </c>
      <c r="D7" s="56" t="s">
        <v>301</v>
      </c>
      <c r="E7" s="56" t="s">
        <v>302</v>
      </c>
      <c r="F7" s="56" t="s">
        <v>303</v>
      </c>
      <c r="G7" s="33"/>
      <c r="H7" s="33"/>
      <c r="I7" s="33"/>
      <c r="J7" s="33"/>
    </row>
    <row r="8">
      <c r="A8" s="33" t="s">
        <v>304</v>
      </c>
      <c r="B8" s="57" t="s">
        <v>305</v>
      </c>
      <c r="C8" s="57" t="s">
        <v>306</v>
      </c>
      <c r="D8" s="57" t="s">
        <v>307</v>
      </c>
      <c r="E8" s="57" t="s">
        <v>308</v>
      </c>
      <c r="F8" s="58" t="s">
        <v>309</v>
      </c>
      <c r="G8" s="33"/>
      <c r="H8" s="33"/>
      <c r="I8" s="33"/>
      <c r="J8" s="59"/>
    </row>
    <row r="9">
      <c r="A9" s="33" t="s">
        <v>310</v>
      </c>
      <c r="B9" s="57" t="s">
        <v>305</v>
      </c>
      <c r="C9" s="57" t="s">
        <v>306</v>
      </c>
      <c r="D9" s="57" t="s">
        <v>307</v>
      </c>
      <c r="E9" s="57" t="s">
        <v>311</v>
      </c>
      <c r="F9" s="60" t="s">
        <v>312</v>
      </c>
      <c r="G9" s="33"/>
      <c r="H9" s="33"/>
      <c r="I9" s="33"/>
      <c r="J9" s="59"/>
    </row>
    <row r="10">
      <c r="A10" s="33" t="s">
        <v>313</v>
      </c>
      <c r="B10" s="33"/>
      <c r="C10" s="33"/>
      <c r="D10" s="57" t="s">
        <v>307</v>
      </c>
      <c r="E10" s="57" t="s">
        <v>308</v>
      </c>
      <c r="F10" s="58" t="s">
        <v>314</v>
      </c>
      <c r="G10" s="33"/>
      <c r="H10" s="33"/>
      <c r="I10" s="33"/>
      <c r="J10" s="59"/>
    </row>
    <row r="11">
      <c r="A11" s="33" t="s">
        <v>315</v>
      </c>
      <c r="B11" s="33"/>
      <c r="C11" s="33"/>
      <c r="D11" s="57" t="s">
        <v>307</v>
      </c>
      <c r="E11" s="57" t="s">
        <v>311</v>
      </c>
      <c r="F11" s="60" t="s">
        <v>316</v>
      </c>
      <c r="G11" s="33"/>
      <c r="H11" s="33"/>
      <c r="I11" s="33"/>
      <c r="J11" s="59"/>
    </row>
    <row r="12">
      <c r="A12" s="33" t="s">
        <v>317</v>
      </c>
      <c r="B12" s="33"/>
      <c r="C12" s="33"/>
      <c r="D12" s="57" t="s">
        <v>307</v>
      </c>
      <c r="E12" s="61" t="s">
        <v>318</v>
      </c>
      <c r="F12" s="58" t="s">
        <v>319</v>
      </c>
      <c r="G12" s="33"/>
      <c r="H12" s="33"/>
      <c r="I12" s="33"/>
      <c r="J12" s="59"/>
    </row>
    <row r="13">
      <c r="A13" s="33" t="s">
        <v>320</v>
      </c>
      <c r="B13" s="33"/>
      <c r="C13" s="33"/>
      <c r="D13" s="61" t="s">
        <v>321</v>
      </c>
      <c r="E13" s="61" t="s">
        <v>318</v>
      </c>
      <c r="F13" s="58" t="s">
        <v>322</v>
      </c>
      <c r="G13" s="33"/>
      <c r="H13" s="33"/>
      <c r="I13" s="33"/>
      <c r="J13" s="11"/>
    </row>
    <row r="14">
      <c r="A14" s="33" t="s">
        <v>323</v>
      </c>
      <c r="B14" s="33"/>
      <c r="C14" s="33"/>
      <c r="D14" s="62" t="s">
        <v>321</v>
      </c>
      <c r="E14" s="63" t="s">
        <v>308</v>
      </c>
      <c r="F14" s="58" t="s">
        <v>324</v>
      </c>
      <c r="G14" s="33"/>
      <c r="H14" s="33"/>
      <c r="I14" s="33"/>
      <c r="J14" s="33"/>
    </row>
    <row r="15">
      <c r="A15" s="33" t="s">
        <v>325</v>
      </c>
      <c r="B15" s="33"/>
      <c r="C15" s="33"/>
      <c r="D15" s="62" t="s">
        <v>321</v>
      </c>
      <c r="E15" s="57" t="s">
        <v>311</v>
      </c>
      <c r="F15" s="58" t="s">
        <v>326</v>
      </c>
      <c r="G15" s="33"/>
      <c r="H15" s="33"/>
      <c r="I15" s="33"/>
      <c r="J15" s="33"/>
    </row>
    <row r="16">
      <c r="A16" s="33"/>
      <c r="B16" s="33"/>
      <c r="C16" s="33"/>
      <c r="D16" s="33"/>
      <c r="E16" s="33"/>
      <c r="F16" s="33"/>
      <c r="G16" s="33"/>
      <c r="H16" s="33"/>
      <c r="I16" s="33"/>
      <c r="J16" s="33"/>
    </row>
    <row r="17">
      <c r="A17" s="33"/>
      <c r="B17" s="33"/>
      <c r="C17" s="33"/>
      <c r="D17" s="33"/>
      <c r="E17" s="33"/>
      <c r="F17" s="33"/>
      <c r="G17" s="33"/>
      <c r="H17" s="33"/>
      <c r="I17" s="33"/>
      <c r="J17" s="33"/>
    </row>
    <row r="18">
      <c r="A18" s="64" t="s">
        <v>327</v>
      </c>
      <c r="B18" s="33"/>
      <c r="C18" s="33"/>
      <c r="D18" s="33"/>
      <c r="E18" s="33"/>
      <c r="F18" s="33"/>
      <c r="G18" s="33"/>
      <c r="H18" s="33"/>
      <c r="I18" s="33"/>
      <c r="J18" s="33"/>
    </row>
    <row r="19">
      <c r="A19" s="33"/>
      <c r="B19" s="33"/>
      <c r="C19" s="33"/>
      <c r="D19" s="33"/>
      <c r="E19" s="33"/>
      <c r="F19" s="65"/>
      <c r="G19" s="65"/>
      <c r="H19" s="11"/>
      <c r="I19" s="66"/>
      <c r="J19" s="33"/>
    </row>
    <row r="20">
      <c r="A20" s="33" t="s">
        <v>50</v>
      </c>
      <c r="B20" s="33">
        <v>200.0</v>
      </c>
      <c r="C20" s="30">
        <v>46.0</v>
      </c>
      <c r="D20" s="30">
        <v>4.6</v>
      </c>
      <c r="E20" s="30">
        <v>6.0</v>
      </c>
      <c r="F20" s="34">
        <f t="shared" ref="F20:F22" si="1">C20/D20</f>
        <v>10</v>
      </c>
      <c r="G20" s="34">
        <f t="shared" ref="G20:G22" si="2">C20/E20</f>
        <v>7.666666667</v>
      </c>
      <c r="H20" s="34">
        <f t="shared" ref="H20:H21" si="3">SUM(F20,G20)</f>
        <v>17.66666667</v>
      </c>
      <c r="I20" s="35">
        <f t="shared" ref="I20:I22" si="4">C20/B20</f>
        <v>0.23</v>
      </c>
      <c r="J20" s="67" t="s">
        <v>328</v>
      </c>
      <c r="K20" s="68"/>
    </row>
    <row r="21" ht="15.75" customHeight="1">
      <c r="A21" s="33" t="s">
        <v>208</v>
      </c>
      <c r="B21" s="30">
        <v>28.4</v>
      </c>
      <c r="C21" s="30">
        <v>157.0</v>
      </c>
      <c r="D21" s="30">
        <v>0.9</v>
      </c>
      <c r="E21" s="30">
        <v>5.0</v>
      </c>
      <c r="F21" s="41">
        <f t="shared" si="1"/>
        <v>174.4444444</v>
      </c>
      <c r="G21" s="41">
        <f t="shared" si="2"/>
        <v>31.4</v>
      </c>
      <c r="H21" s="41">
        <f t="shared" si="3"/>
        <v>205.8444444</v>
      </c>
      <c r="I21" s="69">
        <f t="shared" si="4"/>
        <v>5.528169014</v>
      </c>
      <c r="J21" s="67" t="s">
        <v>329</v>
      </c>
    </row>
    <row r="22" ht="15.75" customHeight="1">
      <c r="A22" s="33" t="s">
        <v>330</v>
      </c>
      <c r="B22" s="30">
        <f t="shared" ref="B22:E22" si="5">SUM(B20:B21)</f>
        <v>228.4</v>
      </c>
      <c r="C22" s="70">
        <f t="shared" si="5"/>
        <v>203</v>
      </c>
      <c r="D22" s="70">
        <f t="shared" si="5"/>
        <v>5.5</v>
      </c>
      <c r="E22" s="70">
        <f t="shared" si="5"/>
        <v>11</v>
      </c>
      <c r="F22" s="35">
        <f t="shared" si="1"/>
        <v>36.90909091</v>
      </c>
      <c r="G22" s="35">
        <f t="shared" si="2"/>
        <v>18.45454545</v>
      </c>
      <c r="H22" s="71">
        <f>(SUM(F22,G22))</f>
        <v>55.36363636</v>
      </c>
      <c r="I22" s="71">
        <f t="shared" si="4"/>
        <v>0.8887915937</v>
      </c>
      <c r="J22" s="72" t="s">
        <v>313</v>
      </c>
    </row>
    <row r="23" ht="15.75" customHeight="1">
      <c r="A23" s="33"/>
      <c r="B23" s="33"/>
      <c r="C23" s="33"/>
      <c r="D23" s="33"/>
      <c r="E23" s="33"/>
      <c r="F23" s="33"/>
      <c r="G23" s="33"/>
      <c r="H23" s="33"/>
      <c r="I23" s="33"/>
      <c r="J23" s="73"/>
    </row>
    <row r="24" ht="15.75" customHeight="1">
      <c r="A24" s="33" t="s">
        <v>93</v>
      </c>
      <c r="B24" s="30">
        <v>84.0</v>
      </c>
      <c r="C24" s="30">
        <v>170.0</v>
      </c>
      <c r="D24" s="30">
        <v>6.0</v>
      </c>
      <c r="E24" s="30">
        <v>16.0</v>
      </c>
      <c r="F24" s="34">
        <f>C24/D24</f>
        <v>28.33333333</v>
      </c>
      <c r="G24" s="34">
        <f>C24/E24</f>
        <v>10.625</v>
      </c>
      <c r="H24" s="34">
        <f>SUM(F24,G24)</f>
        <v>38.95833333</v>
      </c>
      <c r="I24" s="69">
        <f>C24/B24</f>
        <v>2.023809524</v>
      </c>
      <c r="J24" s="67" t="s">
        <v>331</v>
      </c>
    </row>
    <row r="25" ht="15.75" customHeight="1">
      <c r="A25" s="33" t="s">
        <v>220</v>
      </c>
      <c r="B25" s="9">
        <v>240.0</v>
      </c>
      <c r="C25" s="30">
        <v>0.0</v>
      </c>
      <c r="D25" s="30">
        <v>0.0</v>
      </c>
      <c r="E25" s="30">
        <v>0.0</v>
      </c>
      <c r="F25" s="43" t="s">
        <v>221</v>
      </c>
      <c r="G25" s="43" t="s">
        <v>221</v>
      </c>
      <c r="H25" s="43" t="s">
        <v>221</v>
      </c>
      <c r="I25" s="35">
        <v>0.0</v>
      </c>
      <c r="J25" s="67" t="s">
        <v>332</v>
      </c>
    </row>
    <row r="26" ht="15.75" customHeight="1">
      <c r="A26" s="33" t="s">
        <v>330</v>
      </c>
      <c r="B26" s="30">
        <f t="shared" ref="B26:E26" si="6">SUM(B24:B25)</f>
        <v>324</v>
      </c>
      <c r="C26" s="70">
        <f t="shared" si="6"/>
        <v>170</v>
      </c>
      <c r="D26" s="70">
        <f t="shared" si="6"/>
        <v>6</v>
      </c>
      <c r="E26" s="70">
        <f t="shared" si="6"/>
        <v>16</v>
      </c>
      <c r="F26" s="35">
        <f>C26/D26</f>
        <v>28.33333333</v>
      </c>
      <c r="G26" s="35">
        <f>C26/E26</f>
        <v>10.625</v>
      </c>
      <c r="H26" s="71">
        <f>(SUM(F26,G26))</f>
        <v>38.95833333</v>
      </c>
      <c r="I26" s="71">
        <f>C26/B26</f>
        <v>0.524691358</v>
      </c>
      <c r="J26" s="72" t="s">
        <v>313</v>
      </c>
    </row>
    <row r="27" ht="15.75" customHeight="1">
      <c r="A27" s="33"/>
      <c r="B27" s="33"/>
      <c r="C27" s="33"/>
      <c r="D27" s="33"/>
      <c r="E27" s="33"/>
      <c r="F27" s="33"/>
      <c r="G27" s="33"/>
      <c r="H27" s="33"/>
      <c r="I27" s="33"/>
      <c r="J27" s="73"/>
    </row>
    <row r="28" ht="15.75" customHeight="1">
      <c r="A28" s="33"/>
      <c r="B28" s="33"/>
      <c r="C28" s="33"/>
      <c r="D28" s="33"/>
      <c r="E28" s="33"/>
      <c r="F28" s="33"/>
      <c r="G28" s="33"/>
      <c r="H28" s="33"/>
      <c r="I28" s="33"/>
      <c r="J28" s="73"/>
    </row>
    <row r="29" ht="15.75" customHeight="1">
      <c r="A29" s="64" t="s">
        <v>333</v>
      </c>
      <c r="B29" s="33"/>
      <c r="C29" s="33"/>
      <c r="D29" s="33"/>
      <c r="E29" s="33"/>
      <c r="F29" s="33"/>
      <c r="G29" s="33"/>
      <c r="H29" s="33"/>
      <c r="I29" s="33"/>
      <c r="J29" s="73"/>
    </row>
    <row r="30" ht="15.75" customHeight="1">
      <c r="A30" s="33"/>
      <c r="B30" s="33"/>
      <c r="C30" s="33"/>
      <c r="D30" s="33"/>
      <c r="E30" s="33"/>
      <c r="F30" s="33"/>
      <c r="G30" s="33"/>
      <c r="H30" s="33"/>
      <c r="I30" s="33"/>
      <c r="J30" s="73"/>
    </row>
    <row r="31" ht="15.75" customHeight="1">
      <c r="A31" s="33" t="s">
        <v>50</v>
      </c>
      <c r="B31" s="33">
        <v>200.0</v>
      </c>
      <c r="C31" s="30">
        <v>46.0</v>
      </c>
      <c r="D31" s="30">
        <v>4.6</v>
      </c>
      <c r="E31" s="30">
        <v>6.0</v>
      </c>
      <c r="F31" s="34">
        <f t="shared" ref="F31:F33" si="7">C31/D31</f>
        <v>10</v>
      </c>
      <c r="G31" s="34">
        <f t="shared" ref="G31:G33" si="8">C31/E31</f>
        <v>7.666666667</v>
      </c>
      <c r="H31" s="34">
        <f t="shared" ref="H31:H32" si="9">SUM(F31,G31)</f>
        <v>17.66666667</v>
      </c>
      <c r="I31" s="35">
        <f t="shared" ref="I31:I33" si="10">C31/B31</f>
        <v>0.23</v>
      </c>
      <c r="J31" s="67" t="s">
        <v>328</v>
      </c>
    </row>
    <row r="32" ht="15.75" customHeight="1">
      <c r="A32" s="33" t="s">
        <v>93</v>
      </c>
      <c r="B32" s="30">
        <v>84.0</v>
      </c>
      <c r="C32" s="30">
        <v>170.0</v>
      </c>
      <c r="D32" s="30">
        <v>6.0</v>
      </c>
      <c r="E32" s="30">
        <v>16.0</v>
      </c>
      <c r="F32" s="34">
        <f t="shared" si="7"/>
        <v>28.33333333</v>
      </c>
      <c r="G32" s="34">
        <f t="shared" si="8"/>
        <v>10.625</v>
      </c>
      <c r="H32" s="34">
        <f t="shared" si="9"/>
        <v>38.95833333</v>
      </c>
      <c r="I32" s="69">
        <f t="shared" si="10"/>
        <v>2.023809524</v>
      </c>
      <c r="J32" s="67" t="s">
        <v>331</v>
      </c>
    </row>
    <row r="33" ht="15.75" customHeight="1">
      <c r="A33" s="33" t="s">
        <v>330</v>
      </c>
      <c r="B33" s="30">
        <f t="shared" ref="B33:E33" si="11">SUM(B31:B32)</f>
        <v>284</v>
      </c>
      <c r="C33" s="70">
        <f t="shared" si="11"/>
        <v>216</v>
      </c>
      <c r="D33" s="70">
        <f t="shared" si="11"/>
        <v>10.6</v>
      </c>
      <c r="E33" s="70">
        <f t="shared" si="11"/>
        <v>22</v>
      </c>
      <c r="F33" s="35">
        <f t="shared" si="7"/>
        <v>20.37735849</v>
      </c>
      <c r="G33" s="35">
        <f t="shared" si="8"/>
        <v>9.818181818</v>
      </c>
      <c r="H33" s="71">
        <f>(SUM(F33,G33))</f>
        <v>30.19554031</v>
      </c>
      <c r="I33" s="71">
        <f t="shared" si="10"/>
        <v>0.7605633803</v>
      </c>
      <c r="J33" s="72" t="s">
        <v>313</v>
      </c>
    </row>
    <row r="34" ht="15.75" customHeight="1">
      <c r="A34" s="33"/>
      <c r="B34" s="33"/>
      <c r="C34" s="33"/>
      <c r="D34" s="33"/>
      <c r="E34" s="33"/>
      <c r="F34" s="33"/>
      <c r="G34" s="33"/>
      <c r="H34" s="33"/>
      <c r="I34" s="33"/>
      <c r="J34" s="73"/>
    </row>
    <row r="35" ht="15.75" customHeight="1">
      <c r="A35" s="33" t="s">
        <v>50</v>
      </c>
      <c r="B35" s="33">
        <v>200.0</v>
      </c>
      <c r="C35" s="30">
        <v>46.0</v>
      </c>
      <c r="D35" s="30">
        <v>4.6</v>
      </c>
      <c r="E35" s="30">
        <v>6.0</v>
      </c>
      <c r="F35" s="34">
        <f>C35/D35</f>
        <v>10</v>
      </c>
      <c r="G35" s="34">
        <f>C35/E35</f>
        <v>7.666666667</v>
      </c>
      <c r="H35" s="34">
        <f>SUM(F35,G35)</f>
        <v>17.66666667</v>
      </c>
      <c r="I35" s="35">
        <f>C35/B35</f>
        <v>0.23</v>
      </c>
      <c r="J35" s="67" t="s">
        <v>334</v>
      </c>
    </row>
    <row r="36" ht="15.75" customHeight="1">
      <c r="A36" s="33" t="s">
        <v>220</v>
      </c>
      <c r="B36" s="9">
        <v>240.0</v>
      </c>
      <c r="C36" s="30">
        <v>0.0</v>
      </c>
      <c r="D36" s="30">
        <v>0.0</v>
      </c>
      <c r="E36" s="30">
        <v>0.0</v>
      </c>
      <c r="F36" s="43" t="s">
        <v>221</v>
      </c>
      <c r="G36" s="43" t="s">
        <v>221</v>
      </c>
      <c r="H36" s="43" t="s">
        <v>221</v>
      </c>
      <c r="I36" s="35">
        <v>0.0</v>
      </c>
      <c r="J36" s="67" t="s">
        <v>332</v>
      </c>
    </row>
    <row r="37" ht="15.75" customHeight="1">
      <c r="A37" s="33" t="s">
        <v>208</v>
      </c>
      <c r="B37" s="30">
        <v>35.0</v>
      </c>
      <c r="C37" s="30">
        <v>193.0</v>
      </c>
      <c r="D37" s="30">
        <v>1.1</v>
      </c>
      <c r="E37" s="30">
        <v>6.1</v>
      </c>
      <c r="F37" s="41">
        <f t="shared" ref="F37:F38" si="13">C37/D37</f>
        <v>175.4545455</v>
      </c>
      <c r="G37" s="41">
        <f t="shared" ref="G37:G38" si="14">C37/E37</f>
        <v>31.63934426</v>
      </c>
      <c r="H37" s="41">
        <f>SUM(F37,G37)</f>
        <v>207.0938897</v>
      </c>
      <c r="I37" s="69">
        <f t="shared" ref="I37:I38" si="15">C37/B37</f>
        <v>5.514285714</v>
      </c>
      <c r="J37" s="74" t="s">
        <v>329</v>
      </c>
    </row>
    <row r="38" ht="15.75" customHeight="1">
      <c r="A38" s="33" t="s">
        <v>330</v>
      </c>
      <c r="B38" s="30">
        <f t="shared" ref="B38:E38" si="12">SUM(B35:B37)</f>
        <v>475</v>
      </c>
      <c r="C38" s="70">
        <f t="shared" si="12"/>
        <v>239</v>
      </c>
      <c r="D38" s="70">
        <f t="shared" si="12"/>
        <v>5.7</v>
      </c>
      <c r="E38" s="70">
        <f t="shared" si="12"/>
        <v>12.1</v>
      </c>
      <c r="F38" s="35">
        <f t="shared" si="13"/>
        <v>41.92982456</v>
      </c>
      <c r="G38" s="35">
        <f t="shared" si="14"/>
        <v>19.75206612</v>
      </c>
      <c r="H38" s="71">
        <f>(SUM(F38,G38))</f>
        <v>61.68189068</v>
      </c>
      <c r="I38" s="71">
        <f t="shared" si="15"/>
        <v>0.5031578947</v>
      </c>
      <c r="J38" s="72" t="s">
        <v>313</v>
      </c>
    </row>
    <row r="39" ht="15.75" customHeight="1">
      <c r="A39" s="33"/>
      <c r="B39" s="33"/>
      <c r="C39" s="33"/>
      <c r="D39" s="33"/>
      <c r="E39" s="33"/>
      <c r="F39" s="33"/>
      <c r="G39" s="33"/>
      <c r="H39" s="33"/>
      <c r="I39" s="33"/>
      <c r="J39" s="73"/>
    </row>
    <row r="40" ht="15.75" customHeight="1">
      <c r="A40" s="33"/>
      <c r="B40" s="33"/>
      <c r="C40" s="33"/>
      <c r="D40" s="33"/>
      <c r="E40" s="33"/>
      <c r="F40" s="33"/>
      <c r="G40" s="33"/>
      <c r="H40" s="33"/>
      <c r="I40" s="33"/>
      <c r="J40" s="73"/>
    </row>
    <row r="41" ht="15.75" customHeight="1">
      <c r="A41" s="33" t="s">
        <v>208</v>
      </c>
      <c r="B41" s="30">
        <v>28.4</v>
      </c>
      <c r="C41" s="30">
        <v>157.0</v>
      </c>
      <c r="D41" s="30">
        <v>0.9</v>
      </c>
      <c r="E41" s="30">
        <v>5.0</v>
      </c>
      <c r="F41" s="41">
        <f t="shared" ref="F41:F42" si="16">C41/D41</f>
        <v>174.4444444</v>
      </c>
      <c r="G41" s="41">
        <f t="shared" ref="G41:G42" si="17">C41/E41</f>
        <v>31.4</v>
      </c>
      <c r="H41" s="41">
        <f t="shared" ref="H41:H42" si="18">SUM(F41,G41)</f>
        <v>205.8444444</v>
      </c>
      <c r="I41" s="69">
        <f t="shared" ref="I41:I42" si="19">C41/B41</f>
        <v>5.528169014</v>
      </c>
      <c r="J41" s="67" t="s">
        <v>329</v>
      </c>
    </row>
    <row r="42" ht="15.75" customHeight="1">
      <c r="A42" s="33" t="s">
        <v>93</v>
      </c>
      <c r="B42" s="30">
        <v>84.0</v>
      </c>
      <c r="C42" s="30">
        <v>170.0</v>
      </c>
      <c r="D42" s="30">
        <v>6.0</v>
      </c>
      <c r="E42" s="30">
        <v>16.0</v>
      </c>
      <c r="F42" s="34">
        <f t="shared" si="16"/>
        <v>28.33333333</v>
      </c>
      <c r="G42" s="34">
        <f t="shared" si="17"/>
        <v>10.625</v>
      </c>
      <c r="H42" s="34">
        <f t="shared" si="18"/>
        <v>38.95833333</v>
      </c>
      <c r="I42" s="69">
        <f t="shared" si="19"/>
        <v>2.023809524</v>
      </c>
      <c r="J42" s="67" t="s">
        <v>331</v>
      </c>
    </row>
    <row r="43" ht="15.75" customHeight="1">
      <c r="A43" s="33" t="s">
        <v>220</v>
      </c>
      <c r="B43" s="9">
        <v>240.0</v>
      </c>
      <c r="C43" s="30">
        <v>0.0</v>
      </c>
      <c r="D43" s="30">
        <v>0.0</v>
      </c>
      <c r="E43" s="30">
        <v>0.0</v>
      </c>
      <c r="F43" s="43" t="s">
        <v>221</v>
      </c>
      <c r="G43" s="43" t="s">
        <v>221</v>
      </c>
      <c r="H43" s="43" t="s">
        <v>221</v>
      </c>
      <c r="I43" s="35">
        <v>0.0</v>
      </c>
      <c r="J43" s="74" t="s">
        <v>332</v>
      </c>
    </row>
    <row r="44" ht="15.75" customHeight="1">
      <c r="A44" s="33" t="s">
        <v>330</v>
      </c>
      <c r="B44" s="30">
        <f t="shared" ref="B44:E44" si="20">SUM(B41:B43)</f>
        <v>352.4</v>
      </c>
      <c r="C44" s="70">
        <f t="shared" si="20"/>
        <v>327</v>
      </c>
      <c r="D44" s="70">
        <f t="shared" si="20"/>
        <v>6.9</v>
      </c>
      <c r="E44" s="70">
        <f t="shared" si="20"/>
        <v>21</v>
      </c>
      <c r="F44" s="35">
        <f>C44/D44</f>
        <v>47.39130435</v>
      </c>
      <c r="G44" s="35">
        <f>C44/E44</f>
        <v>15.57142857</v>
      </c>
      <c r="H44" s="71">
        <f>(SUM(F44,G44))</f>
        <v>62.96273292</v>
      </c>
      <c r="I44" s="71">
        <f>C44/B44</f>
        <v>0.927922815</v>
      </c>
      <c r="J44" s="72" t="s">
        <v>313</v>
      </c>
    </row>
    <row r="45" ht="15.75" customHeight="1">
      <c r="A45" s="33"/>
      <c r="B45" s="33"/>
      <c r="C45" s="33"/>
      <c r="D45" s="33"/>
      <c r="E45" s="33"/>
      <c r="F45" s="33"/>
      <c r="G45" s="33"/>
      <c r="H45" s="33"/>
      <c r="I45" s="33"/>
      <c r="J45" s="73"/>
    </row>
    <row r="46" ht="15.75" customHeight="1">
      <c r="A46" s="33"/>
      <c r="B46" s="33"/>
      <c r="C46" s="33"/>
      <c r="D46" s="33"/>
      <c r="E46" s="33"/>
      <c r="F46" s="33"/>
      <c r="G46" s="33"/>
      <c r="H46" s="33"/>
      <c r="I46" s="33"/>
      <c r="J46" s="73"/>
    </row>
    <row r="47" ht="15.75" customHeight="1">
      <c r="A47" s="33" t="s">
        <v>208</v>
      </c>
      <c r="B47" s="30">
        <v>28.4</v>
      </c>
      <c r="C47" s="30">
        <v>157.0</v>
      </c>
      <c r="D47" s="30">
        <v>0.9</v>
      </c>
      <c r="E47" s="30">
        <v>5.0</v>
      </c>
      <c r="F47" s="41">
        <f>C47/D47</f>
        <v>174.4444444</v>
      </c>
      <c r="G47" s="41">
        <f>C47/E47</f>
        <v>31.4</v>
      </c>
      <c r="H47" s="41">
        <f>SUM(F47,G47)</f>
        <v>205.8444444</v>
      </c>
      <c r="I47" s="69">
        <f>C47/B47</f>
        <v>5.528169014</v>
      </c>
      <c r="J47" s="67" t="s">
        <v>329</v>
      </c>
    </row>
    <row r="48" ht="15.75" customHeight="1">
      <c r="A48" s="33" t="s">
        <v>220</v>
      </c>
      <c r="B48" s="9">
        <v>240.0</v>
      </c>
      <c r="C48" s="30">
        <v>0.0</v>
      </c>
      <c r="D48" s="30">
        <v>0.0</v>
      </c>
      <c r="E48" s="30">
        <v>0.0</v>
      </c>
      <c r="F48" s="43" t="s">
        <v>221</v>
      </c>
      <c r="G48" s="43" t="s">
        <v>221</v>
      </c>
      <c r="H48" s="43" t="s">
        <v>221</v>
      </c>
      <c r="I48" s="35">
        <v>0.0</v>
      </c>
      <c r="J48" s="67" t="s">
        <v>332</v>
      </c>
    </row>
    <row r="49" ht="15.75" customHeight="1">
      <c r="A49" s="33" t="s">
        <v>93</v>
      </c>
      <c r="B49" s="30">
        <v>84.0</v>
      </c>
      <c r="C49" s="30">
        <v>170.0</v>
      </c>
      <c r="D49" s="30">
        <v>6.0</v>
      </c>
      <c r="E49" s="30">
        <v>16.0</v>
      </c>
      <c r="F49" s="34">
        <f t="shared" ref="F49:F50" si="22">C49/D49</f>
        <v>28.33333333</v>
      </c>
      <c r="G49" s="34">
        <f t="shared" ref="G49:G50" si="23">C49/E49</f>
        <v>10.625</v>
      </c>
      <c r="H49" s="34">
        <f>SUM(F49,G49)</f>
        <v>38.95833333</v>
      </c>
      <c r="I49" s="69">
        <f t="shared" ref="I49:I50" si="24">C49/B49</f>
        <v>2.023809524</v>
      </c>
      <c r="J49" s="74" t="s">
        <v>331</v>
      </c>
    </row>
    <row r="50" ht="15.75" customHeight="1">
      <c r="A50" s="33" t="s">
        <v>330</v>
      </c>
      <c r="B50" s="30">
        <f t="shared" ref="B50:E50" si="21">SUM(B47:B49)</f>
        <v>352.4</v>
      </c>
      <c r="C50" s="70">
        <f t="shared" si="21"/>
        <v>327</v>
      </c>
      <c r="D50" s="70">
        <f t="shared" si="21"/>
        <v>6.9</v>
      </c>
      <c r="E50" s="70">
        <f t="shared" si="21"/>
        <v>21</v>
      </c>
      <c r="F50" s="35">
        <f t="shared" si="22"/>
        <v>47.39130435</v>
      </c>
      <c r="G50" s="35">
        <f t="shared" si="23"/>
        <v>15.57142857</v>
      </c>
      <c r="H50" s="71">
        <f>(SUM(F50,G50))</f>
        <v>62.96273292</v>
      </c>
      <c r="I50" s="71">
        <f t="shared" si="24"/>
        <v>0.927922815</v>
      </c>
      <c r="J50" s="72" t="s">
        <v>313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9.86"/>
    <col customWidth="1" min="2" max="2" width="11.57"/>
    <col customWidth="1" min="3" max="3" width="11.14"/>
    <col customWidth="1" min="4" max="4" width="10.0"/>
    <col customWidth="1" min="5" max="5" width="9.86"/>
  </cols>
  <sheetData>
    <row r="1" ht="15.75" customHeight="1">
      <c r="A1" s="1" t="s">
        <v>335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4" t="s">
        <v>336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20" t="s">
        <v>337</v>
      </c>
      <c r="B5" s="56"/>
      <c r="C5" s="56"/>
      <c r="D5" s="56"/>
      <c r="E5" s="56"/>
      <c r="F5" s="56"/>
      <c r="G5" s="56"/>
      <c r="H5" s="56"/>
      <c r="I5" s="1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56" t="s">
        <v>338</v>
      </c>
      <c r="B6" s="22" t="s">
        <v>36</v>
      </c>
      <c r="C6" s="22" t="s">
        <v>37</v>
      </c>
      <c r="D6" s="22" t="s">
        <v>38</v>
      </c>
      <c r="E6" s="22" t="s">
        <v>39</v>
      </c>
      <c r="F6" s="22" t="s">
        <v>299</v>
      </c>
      <c r="G6" s="22" t="s">
        <v>300</v>
      </c>
      <c r="H6" s="22" t="s">
        <v>301</v>
      </c>
      <c r="I6" s="22" t="s">
        <v>302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33" t="s">
        <v>132</v>
      </c>
      <c r="B7" s="30">
        <v>100.0</v>
      </c>
      <c r="C7" s="30">
        <v>33.2</v>
      </c>
      <c r="D7" s="30">
        <v>1.66</v>
      </c>
      <c r="E7" s="30">
        <v>0.83</v>
      </c>
      <c r="F7" s="31">
        <f t="shared" ref="F7:F9" si="1">C7/D7</f>
        <v>20</v>
      </c>
      <c r="G7" s="39">
        <f t="shared" ref="G7:G11" si="2">C7/E7</f>
        <v>40</v>
      </c>
      <c r="H7" s="34">
        <f>SUM(F7,G7)</f>
        <v>60</v>
      </c>
      <c r="I7" s="35">
        <f t="shared" ref="I7:I11" si="3">C7/B7</f>
        <v>0.332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33" t="s">
        <v>92</v>
      </c>
      <c r="B8" s="30">
        <v>100.0</v>
      </c>
      <c r="C8" s="30">
        <v>42.7</v>
      </c>
      <c r="D8" s="30">
        <v>5.62</v>
      </c>
      <c r="E8" s="30">
        <v>1.38</v>
      </c>
      <c r="F8" s="31">
        <f t="shared" si="1"/>
        <v>7.597864769</v>
      </c>
      <c r="G8" s="39">
        <f t="shared" si="2"/>
        <v>30.94202899</v>
      </c>
      <c r="H8" s="34"/>
      <c r="I8" s="35">
        <f t="shared" si="3"/>
        <v>0.427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33" t="s">
        <v>153</v>
      </c>
      <c r="B9" s="30">
        <v>100.0</v>
      </c>
      <c r="C9" s="30">
        <v>49.2</v>
      </c>
      <c r="D9" s="30">
        <v>1.6</v>
      </c>
      <c r="E9" s="30">
        <v>1.02</v>
      </c>
      <c r="F9" s="31">
        <f t="shared" si="1"/>
        <v>30.75</v>
      </c>
      <c r="G9" s="39">
        <f t="shared" si="2"/>
        <v>48.23529412</v>
      </c>
      <c r="H9" s="34">
        <f>SUM(F9,G9)</f>
        <v>78.98529412</v>
      </c>
      <c r="I9" s="35">
        <f t="shared" si="3"/>
        <v>0.492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33" t="s">
        <v>339</v>
      </c>
      <c r="B10" s="9">
        <v>240.0</v>
      </c>
      <c r="C10" s="30">
        <v>148.0</v>
      </c>
      <c r="D10" s="30">
        <v>0.0</v>
      </c>
      <c r="E10" s="30">
        <v>8.0</v>
      </c>
      <c r="F10" s="43" t="s">
        <v>221</v>
      </c>
      <c r="G10" s="31">
        <f t="shared" si="2"/>
        <v>18.5</v>
      </c>
      <c r="H10" s="43" t="s">
        <v>221</v>
      </c>
      <c r="I10" s="35">
        <f t="shared" si="3"/>
        <v>0.6166666667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2" t="s">
        <v>330</v>
      </c>
      <c r="B11" s="2">
        <f t="shared" ref="B11:E11" si="4">SUM(B7:B10)</f>
        <v>540</v>
      </c>
      <c r="C11" s="13">
        <f t="shared" si="4"/>
        <v>273.1</v>
      </c>
      <c r="D11" s="13">
        <f t="shared" si="4"/>
        <v>8.88</v>
      </c>
      <c r="E11" s="13">
        <f t="shared" si="4"/>
        <v>11.23</v>
      </c>
      <c r="F11" s="75">
        <f>C11/D11</f>
        <v>30.7545045</v>
      </c>
      <c r="G11" s="75">
        <f t="shared" si="2"/>
        <v>24.31878896</v>
      </c>
      <c r="H11" s="76">
        <f>(SUM(F11,G11))</f>
        <v>55.07329346</v>
      </c>
      <c r="I11" s="71">
        <f t="shared" si="3"/>
        <v>0.5057407407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13" t="s">
        <v>340</v>
      </c>
      <c r="B12" s="2">
        <v>540.0</v>
      </c>
      <c r="C12" s="2">
        <v>273.1</v>
      </c>
      <c r="D12" s="2">
        <v>8.88</v>
      </c>
      <c r="E12" s="2">
        <v>11.23</v>
      </c>
      <c r="F12" s="77">
        <v>31.0</v>
      </c>
      <c r="G12" s="77">
        <v>24.0</v>
      </c>
      <c r="H12" s="77">
        <v>55.07</v>
      </c>
      <c r="I12" s="78">
        <v>0.51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79" t="s">
        <v>338</v>
      </c>
      <c r="B14" s="22" t="s">
        <v>36</v>
      </c>
      <c r="C14" s="22" t="s">
        <v>37</v>
      </c>
      <c r="D14" s="22" t="s">
        <v>38</v>
      </c>
      <c r="E14" s="22" t="s">
        <v>39</v>
      </c>
      <c r="F14" s="22" t="s">
        <v>299</v>
      </c>
      <c r="G14" s="22" t="s">
        <v>300</v>
      </c>
      <c r="H14" s="22" t="s">
        <v>301</v>
      </c>
      <c r="I14" s="22" t="s">
        <v>302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33" t="s">
        <v>131</v>
      </c>
      <c r="B15" s="9">
        <v>240.0</v>
      </c>
      <c r="C15" s="30">
        <v>30.0</v>
      </c>
      <c r="D15" s="30">
        <v>1.0</v>
      </c>
      <c r="E15" s="30">
        <v>1.0</v>
      </c>
      <c r="F15" s="37">
        <f t="shared" ref="F15:F17" si="5">C15/D15</f>
        <v>30</v>
      </c>
      <c r="G15" s="43">
        <f t="shared" ref="G15:G17" si="6">C15/E15</f>
        <v>30</v>
      </c>
      <c r="H15" s="37">
        <f t="shared" ref="H15:H17" si="7">SUM(F15,G15)</f>
        <v>60</v>
      </c>
      <c r="I15" s="35">
        <f t="shared" ref="I15:I19" si="8">C15/B15</f>
        <v>0.125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33" t="s">
        <v>138</v>
      </c>
      <c r="B16" s="30">
        <v>40.0</v>
      </c>
      <c r="C16" s="30">
        <v>150.0</v>
      </c>
      <c r="D16" s="30">
        <v>4.0</v>
      </c>
      <c r="E16" s="30">
        <v>5.0</v>
      </c>
      <c r="F16" s="34">
        <f t="shared" si="5"/>
        <v>37.5</v>
      </c>
      <c r="G16" s="43">
        <f t="shared" si="6"/>
        <v>30</v>
      </c>
      <c r="H16" s="34">
        <f t="shared" si="7"/>
        <v>67.5</v>
      </c>
      <c r="I16" s="69">
        <f t="shared" si="8"/>
        <v>3.75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33" t="s">
        <v>48</v>
      </c>
      <c r="B17" s="30">
        <v>15.0</v>
      </c>
      <c r="C17" s="30">
        <v>35.0</v>
      </c>
      <c r="D17" s="30">
        <v>6.0</v>
      </c>
      <c r="E17" s="30">
        <v>3.0</v>
      </c>
      <c r="F17" s="34">
        <f t="shared" si="5"/>
        <v>5.833333333</v>
      </c>
      <c r="G17" s="34">
        <f t="shared" si="6"/>
        <v>11.66666667</v>
      </c>
      <c r="H17" s="34">
        <f t="shared" si="7"/>
        <v>17.5</v>
      </c>
      <c r="I17" s="69">
        <f t="shared" si="8"/>
        <v>2.333333333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33" t="s">
        <v>274</v>
      </c>
      <c r="B18" s="30">
        <v>10.5</v>
      </c>
      <c r="C18" s="30">
        <v>30.0</v>
      </c>
      <c r="D18" s="30">
        <v>0.0</v>
      </c>
      <c r="E18" s="30">
        <v>0.0</v>
      </c>
      <c r="F18" s="69" t="s">
        <v>221</v>
      </c>
      <c r="G18" s="69" t="s">
        <v>221</v>
      </c>
      <c r="H18" s="69" t="s">
        <v>221</v>
      </c>
      <c r="I18" s="69">
        <f t="shared" si="8"/>
        <v>2.857142857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33" t="s">
        <v>330</v>
      </c>
      <c r="B19" s="30">
        <f t="shared" ref="B19:E19" si="9">SUM(B15:B18)</f>
        <v>305.5</v>
      </c>
      <c r="C19" s="70">
        <f t="shared" si="9"/>
        <v>245</v>
      </c>
      <c r="D19" s="70">
        <f t="shared" si="9"/>
        <v>11</v>
      </c>
      <c r="E19" s="70">
        <f t="shared" si="9"/>
        <v>9</v>
      </c>
      <c r="F19" s="35">
        <f>C19/D19</f>
        <v>22.27272727</v>
      </c>
      <c r="G19" s="35">
        <f>C19/E19</f>
        <v>27.22222222</v>
      </c>
      <c r="H19" s="71">
        <f>SUM(F19,G19)</f>
        <v>49.49494949</v>
      </c>
      <c r="I19" s="80">
        <f t="shared" si="8"/>
        <v>0.8019639935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56" t="s">
        <v>341</v>
      </c>
      <c r="B20" s="81">
        <v>305.5</v>
      </c>
      <c r="C20" s="30">
        <v>245.0</v>
      </c>
      <c r="D20" s="30">
        <v>11.0</v>
      </c>
      <c r="E20" s="30">
        <v>9.0</v>
      </c>
      <c r="F20" s="82">
        <v>22.0</v>
      </c>
      <c r="G20" s="82">
        <v>27.0</v>
      </c>
      <c r="H20" s="82">
        <v>49.0</v>
      </c>
      <c r="I20" s="83">
        <v>0.8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7.57"/>
    <col customWidth="1" min="2" max="2" width="9.86"/>
    <col customWidth="1" min="3" max="3" width="10.43"/>
    <col customWidth="1" min="4" max="4" width="9.57"/>
    <col customWidth="1" min="5" max="5" width="9.14"/>
    <col customWidth="1" min="10" max="11" width="9.86"/>
    <col customWidth="1" min="12" max="12" width="18.29"/>
    <col customWidth="1" min="13" max="13" width="30.14"/>
    <col customWidth="1" min="14" max="14" width="26.0"/>
    <col customWidth="1" min="20" max="20" width="13.0"/>
    <col customWidth="1" min="21" max="21" width="22.86"/>
  </cols>
  <sheetData>
    <row r="1" ht="15.75" customHeight="1">
      <c r="A1" s="1" t="s">
        <v>342</v>
      </c>
      <c r="B1" s="2"/>
      <c r="C1" s="2"/>
      <c r="D1" s="2"/>
      <c r="E1" s="2"/>
      <c r="F1" s="2"/>
      <c r="G1" s="2"/>
      <c r="H1" s="2"/>
      <c r="I1" s="3"/>
      <c r="J1" s="2"/>
      <c r="K1" s="18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5.75" customHeight="1">
      <c r="A2" s="4" t="s">
        <v>343</v>
      </c>
      <c r="B2" s="2"/>
      <c r="C2" s="2"/>
      <c r="D2" s="2"/>
      <c r="E2" s="2"/>
      <c r="F2" s="2"/>
      <c r="G2" s="2"/>
      <c r="H2" s="2"/>
      <c r="I2" s="2"/>
      <c r="J2" s="18"/>
      <c r="K2" s="1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5.75" customHeight="1">
      <c r="A3" s="20"/>
      <c r="B3" s="2"/>
      <c r="C3" s="2"/>
      <c r="D3" s="2"/>
      <c r="E3" s="2"/>
      <c r="F3" s="2"/>
      <c r="G3" s="2"/>
      <c r="H3" s="2"/>
      <c r="I3" s="2"/>
      <c r="J3" s="18"/>
      <c r="K3" s="1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5.75" customHeight="1">
      <c r="A4" s="20"/>
      <c r="B4" s="2"/>
      <c r="C4" s="2"/>
      <c r="D4" s="2"/>
      <c r="E4" s="2"/>
      <c r="F4" s="2"/>
      <c r="G4" s="2"/>
      <c r="H4" s="2"/>
      <c r="I4" s="2"/>
      <c r="J4" s="18"/>
      <c r="K4" s="1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5.75" customHeight="1">
      <c r="A5" s="20" t="s">
        <v>344</v>
      </c>
      <c r="B5" s="2"/>
      <c r="C5" s="2"/>
      <c r="D5" s="2"/>
      <c r="E5" s="2"/>
      <c r="F5" s="2"/>
      <c r="G5" s="2"/>
      <c r="H5" s="2"/>
      <c r="I5" s="2"/>
      <c r="J5" s="18"/>
      <c r="K5" s="18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5.75" customHeight="1">
      <c r="A6" s="84"/>
      <c r="B6" s="56"/>
      <c r="C6" s="56"/>
      <c r="D6" s="56"/>
      <c r="E6" s="56"/>
      <c r="F6" s="56"/>
      <c r="G6" s="56"/>
      <c r="H6" s="56"/>
      <c r="I6" s="13"/>
      <c r="J6" s="22"/>
      <c r="K6" s="2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5.75" customHeight="1">
      <c r="A7" s="79" t="s">
        <v>345</v>
      </c>
      <c r="B7" s="22" t="s">
        <v>36</v>
      </c>
      <c r="C7" s="22" t="s">
        <v>37</v>
      </c>
      <c r="D7" s="22" t="s">
        <v>38</v>
      </c>
      <c r="E7" s="22" t="s">
        <v>39</v>
      </c>
      <c r="F7" s="22" t="s">
        <v>299</v>
      </c>
      <c r="G7" s="22" t="s">
        <v>300</v>
      </c>
      <c r="H7" s="22" t="s">
        <v>301</v>
      </c>
      <c r="I7" s="22" t="s">
        <v>302</v>
      </c>
      <c r="J7" s="22"/>
      <c r="K7" s="2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5.75" customHeight="1">
      <c r="A8" s="33" t="s">
        <v>125</v>
      </c>
      <c r="B8" s="30">
        <v>46.0</v>
      </c>
      <c r="C8" s="30">
        <v>155.0</v>
      </c>
      <c r="D8" s="30">
        <v>6.0</v>
      </c>
      <c r="E8" s="30">
        <v>5.0</v>
      </c>
      <c r="F8" s="34">
        <f t="shared" ref="F8:F9" si="1">C8/D8</f>
        <v>25.83333333</v>
      </c>
      <c r="G8" s="41">
        <f t="shared" ref="G8:G9" si="2">C8/E8</f>
        <v>31</v>
      </c>
      <c r="H8" s="34">
        <f t="shared" ref="H8:H9" si="3">SUM(F8,G8)</f>
        <v>56.83333333</v>
      </c>
      <c r="I8" s="69">
        <f t="shared" ref="I8:I9" si="4">C8/B8</f>
        <v>3.369565217</v>
      </c>
      <c r="J8" s="22"/>
      <c r="K8" s="2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5.75" customHeight="1">
      <c r="A9" s="33" t="s">
        <v>131</v>
      </c>
      <c r="B9" s="30">
        <v>240.0</v>
      </c>
      <c r="C9" s="30">
        <v>30.0</v>
      </c>
      <c r="D9" s="30">
        <v>1.0</v>
      </c>
      <c r="E9" s="30">
        <v>1.0</v>
      </c>
      <c r="F9" s="34">
        <f t="shared" si="1"/>
        <v>30</v>
      </c>
      <c r="G9" s="41">
        <f t="shared" si="2"/>
        <v>30</v>
      </c>
      <c r="H9" s="34">
        <f t="shared" si="3"/>
        <v>60</v>
      </c>
      <c r="I9" s="35">
        <f t="shared" si="4"/>
        <v>0.125</v>
      </c>
      <c r="J9" s="22"/>
      <c r="K9" s="2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5.75" customHeight="1">
      <c r="A10" s="84"/>
      <c r="B10" s="56"/>
      <c r="C10" s="56"/>
      <c r="D10" s="56"/>
      <c r="E10" s="56"/>
      <c r="F10" s="56"/>
      <c r="G10" s="56"/>
      <c r="H10" s="56"/>
      <c r="I10" s="13"/>
      <c r="J10" s="22"/>
      <c r="K10" s="2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5.75" customHeight="1">
      <c r="A11" s="84"/>
      <c r="B11" s="56"/>
      <c r="C11" s="56"/>
      <c r="D11" s="56"/>
      <c r="E11" s="56"/>
      <c r="F11" s="56"/>
      <c r="G11" s="56"/>
      <c r="H11" s="56"/>
      <c r="I11" s="13"/>
      <c r="J11" s="22"/>
      <c r="K11" s="2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15.75" customHeight="1">
      <c r="A12" s="84" t="s">
        <v>346</v>
      </c>
      <c r="B12" s="22" t="s">
        <v>36</v>
      </c>
      <c r="C12" s="22" t="s">
        <v>37</v>
      </c>
      <c r="D12" s="22" t="s">
        <v>38</v>
      </c>
      <c r="E12" s="22" t="s">
        <v>39</v>
      </c>
      <c r="F12" s="22" t="s">
        <v>299</v>
      </c>
      <c r="G12" s="22" t="s">
        <v>300</v>
      </c>
      <c r="H12" s="22" t="s">
        <v>301</v>
      </c>
      <c r="I12" s="22" t="s">
        <v>302</v>
      </c>
      <c r="J12" s="22"/>
      <c r="K12" s="2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5.75" customHeight="1">
      <c r="A13" s="33" t="s">
        <v>73</v>
      </c>
      <c r="B13" s="30">
        <v>200.0</v>
      </c>
      <c r="C13" s="30">
        <v>66.6</v>
      </c>
      <c r="D13" s="30">
        <v>5.32</v>
      </c>
      <c r="E13" s="30">
        <v>3.98</v>
      </c>
      <c r="F13" s="31">
        <f>C13/D13</f>
        <v>12.51879699</v>
      </c>
      <c r="G13" s="31">
        <f t="shared" ref="G13:G16" si="5">C13/E13</f>
        <v>16.73366834</v>
      </c>
      <c r="H13" s="31">
        <f>SUM(F13,G13)</f>
        <v>29.25246533</v>
      </c>
      <c r="I13" s="32">
        <f t="shared" ref="I13:I16" si="6">C13/B13</f>
        <v>0.333</v>
      </c>
      <c r="J13" s="85"/>
      <c r="K13" s="1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5.75" customHeight="1">
      <c r="A14" s="33" t="s">
        <v>278</v>
      </c>
      <c r="B14" s="30">
        <v>25.0</v>
      </c>
      <c r="C14" s="30">
        <v>89.0</v>
      </c>
      <c r="D14" s="30">
        <v>0.0</v>
      </c>
      <c r="E14" s="30">
        <v>5.34</v>
      </c>
      <c r="F14" s="45" t="s">
        <v>221</v>
      </c>
      <c r="G14" s="31">
        <f t="shared" si="5"/>
        <v>16.66666667</v>
      </c>
      <c r="H14" s="45" t="s">
        <v>221</v>
      </c>
      <c r="I14" s="36">
        <f t="shared" si="6"/>
        <v>3.56</v>
      </c>
      <c r="J14" s="16"/>
      <c r="K14" s="1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5.75" customHeight="1">
      <c r="A15" s="2" t="s">
        <v>347</v>
      </c>
      <c r="B15" s="2">
        <v>30.0</v>
      </c>
      <c r="C15" s="2">
        <v>118.8</v>
      </c>
      <c r="D15" s="2">
        <v>0.27</v>
      </c>
      <c r="E15" s="2">
        <v>3.2</v>
      </c>
      <c r="F15" s="39">
        <f t="shared" ref="F15:F16" si="8">C15/D15</f>
        <v>440</v>
      </c>
      <c r="G15" s="39">
        <f t="shared" si="5"/>
        <v>37.125</v>
      </c>
      <c r="H15" s="41">
        <f>SUM(F15:G15)</f>
        <v>477.125</v>
      </c>
      <c r="I15" s="36">
        <f t="shared" si="6"/>
        <v>3.96</v>
      </c>
      <c r="J15" s="16"/>
      <c r="K15" s="1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5.75" customHeight="1">
      <c r="A16" s="2" t="s">
        <v>330</v>
      </c>
      <c r="B16" s="2">
        <f t="shared" ref="B16:E16" si="7">SUM(B13:B15)</f>
        <v>255</v>
      </c>
      <c r="C16" s="13">
        <f t="shared" si="7"/>
        <v>274.4</v>
      </c>
      <c r="D16" s="13">
        <f t="shared" si="7"/>
        <v>5.59</v>
      </c>
      <c r="E16" s="13">
        <f t="shared" si="7"/>
        <v>12.52</v>
      </c>
      <c r="F16" s="75">
        <f t="shared" si="8"/>
        <v>49.08765653</v>
      </c>
      <c r="G16" s="75">
        <f t="shared" si="5"/>
        <v>21.91693291</v>
      </c>
      <c r="H16" s="76">
        <f>SUM(F16,G16)</f>
        <v>71.00458944</v>
      </c>
      <c r="I16" s="86">
        <f t="shared" si="6"/>
        <v>1.076078431</v>
      </c>
      <c r="J16" s="85"/>
      <c r="K16" s="8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18"/>
      <c r="K17" s="1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5.75" customHeight="1">
      <c r="A18" s="2"/>
      <c r="B18" s="2"/>
      <c r="C18" s="2"/>
      <c r="D18" s="2"/>
      <c r="E18" s="2"/>
      <c r="F18" s="2"/>
      <c r="G18" s="2"/>
      <c r="H18" s="2"/>
      <c r="I18" s="2"/>
      <c r="J18" s="18"/>
      <c r="K18" s="1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5.75" customHeight="1">
      <c r="A19" s="79" t="s">
        <v>348</v>
      </c>
      <c r="B19" s="22" t="s">
        <v>36</v>
      </c>
      <c r="C19" s="22" t="s">
        <v>37</v>
      </c>
      <c r="D19" s="22" t="s">
        <v>38</v>
      </c>
      <c r="E19" s="22" t="s">
        <v>39</v>
      </c>
      <c r="F19" s="22" t="s">
        <v>299</v>
      </c>
      <c r="G19" s="22" t="s">
        <v>300</v>
      </c>
      <c r="H19" s="22" t="s">
        <v>301</v>
      </c>
      <c r="I19" s="22" t="s">
        <v>302</v>
      </c>
      <c r="J19" s="18"/>
      <c r="K19" s="1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15.75" customHeight="1">
      <c r="A20" s="33" t="s">
        <v>349</v>
      </c>
      <c r="B20" s="30">
        <v>578.0</v>
      </c>
      <c r="C20" s="30">
        <v>39.99</v>
      </c>
      <c r="D20" s="30">
        <v>0.0</v>
      </c>
      <c r="E20" s="30">
        <v>7.99</v>
      </c>
      <c r="F20" s="69" t="s">
        <v>221</v>
      </c>
      <c r="G20" s="31">
        <f t="shared" ref="G20:G25" si="9">C20/E20</f>
        <v>5.005006258</v>
      </c>
      <c r="H20" s="69" t="s">
        <v>221</v>
      </c>
      <c r="I20" s="32">
        <f t="shared" ref="I20:I25" si="10">C20/B20</f>
        <v>0.06918685121</v>
      </c>
      <c r="J20" s="18"/>
      <c r="K20" s="1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15.75" customHeight="1">
      <c r="A21" s="33" t="s">
        <v>260</v>
      </c>
      <c r="B21" s="30">
        <v>200.0</v>
      </c>
      <c r="C21" s="30">
        <v>498.4</v>
      </c>
      <c r="D21" s="30">
        <v>0.0</v>
      </c>
      <c r="E21" s="30">
        <v>51.48</v>
      </c>
      <c r="F21" s="69" t="s">
        <v>221</v>
      </c>
      <c r="G21" s="31">
        <f t="shared" si="9"/>
        <v>9.681429681</v>
      </c>
      <c r="H21" s="69" t="s">
        <v>221</v>
      </c>
      <c r="I21" s="36">
        <f t="shared" si="10"/>
        <v>2.492</v>
      </c>
      <c r="J21" s="18"/>
      <c r="K21" s="1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5.75" customHeight="1">
      <c r="A22" s="33" t="s">
        <v>109</v>
      </c>
      <c r="B22" s="30">
        <v>215.0</v>
      </c>
      <c r="C22" s="30">
        <v>760.3</v>
      </c>
      <c r="D22" s="30">
        <v>37.3</v>
      </c>
      <c r="E22" s="30">
        <v>26.8</v>
      </c>
      <c r="F22" s="31">
        <f t="shared" ref="F22:F25" si="11">C22/D22</f>
        <v>20.38337802</v>
      </c>
      <c r="G22" s="31">
        <f t="shared" si="9"/>
        <v>28.36940299</v>
      </c>
      <c r="H22" s="31">
        <f t="shared" ref="H22:H25" si="12">SUM(F22,G22)</f>
        <v>48.752781</v>
      </c>
      <c r="I22" s="36">
        <f t="shared" si="10"/>
        <v>3.53627907</v>
      </c>
      <c r="J22" s="18"/>
      <c r="K22" s="1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15.75" customHeight="1">
      <c r="A23" s="33" t="s">
        <v>123</v>
      </c>
      <c r="B23" s="30">
        <v>100.0</v>
      </c>
      <c r="C23" s="30">
        <v>40.9</v>
      </c>
      <c r="D23" s="30">
        <v>2.78</v>
      </c>
      <c r="E23" s="30">
        <v>0.983</v>
      </c>
      <c r="F23" s="31">
        <f t="shared" si="11"/>
        <v>14.71223022</v>
      </c>
      <c r="G23" s="39">
        <f t="shared" si="9"/>
        <v>41.60732452</v>
      </c>
      <c r="H23" s="31">
        <f t="shared" si="12"/>
        <v>56.31955473</v>
      </c>
      <c r="I23" s="32">
        <f t="shared" si="10"/>
        <v>0.409</v>
      </c>
      <c r="J23" s="18"/>
      <c r="K23" s="1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15.75" customHeight="1">
      <c r="A24" s="33" t="s">
        <v>145</v>
      </c>
      <c r="B24" s="30">
        <v>213.0</v>
      </c>
      <c r="C24" s="30">
        <v>163.0</v>
      </c>
      <c r="D24" s="30">
        <v>4.7</v>
      </c>
      <c r="E24" s="30">
        <v>4.3</v>
      </c>
      <c r="F24" s="31">
        <f t="shared" si="11"/>
        <v>34.68085106</v>
      </c>
      <c r="G24" s="39">
        <f t="shared" si="9"/>
        <v>37.90697674</v>
      </c>
      <c r="H24" s="31">
        <f t="shared" si="12"/>
        <v>72.58782781</v>
      </c>
      <c r="I24" s="32">
        <f t="shared" si="10"/>
        <v>0.765258216</v>
      </c>
      <c r="J24" s="18"/>
      <c r="K24" s="1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15.75" customHeight="1">
      <c r="A25" s="33" t="s">
        <v>330</v>
      </c>
      <c r="B25" s="30">
        <f t="shared" ref="B25:E25" si="13">SUM(B20:B24)</f>
        <v>1306</v>
      </c>
      <c r="C25" s="70">
        <f t="shared" si="13"/>
        <v>1502.59</v>
      </c>
      <c r="D25" s="70">
        <f t="shared" si="13"/>
        <v>44.78</v>
      </c>
      <c r="E25" s="70">
        <f t="shared" si="13"/>
        <v>91.553</v>
      </c>
      <c r="F25" s="75">
        <f t="shared" si="11"/>
        <v>33.55493524</v>
      </c>
      <c r="G25" s="75">
        <f t="shared" si="9"/>
        <v>16.41224209</v>
      </c>
      <c r="H25" s="76">
        <f t="shared" si="12"/>
        <v>49.96717733</v>
      </c>
      <c r="I25" s="86">
        <f t="shared" si="10"/>
        <v>1.150528331</v>
      </c>
      <c r="J25" s="18"/>
      <c r="K25" s="1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15.75" customHeight="1">
      <c r="A26" s="33" t="s">
        <v>350</v>
      </c>
      <c r="B26" s="87">
        <f t="shared" ref="B26:E26" si="14">B25/4</f>
        <v>326.5</v>
      </c>
      <c r="C26" s="87">
        <f t="shared" si="14"/>
        <v>375.6475</v>
      </c>
      <c r="D26" s="87">
        <f t="shared" si="14"/>
        <v>11.195</v>
      </c>
      <c r="E26" s="87">
        <f t="shared" si="14"/>
        <v>22.88825</v>
      </c>
      <c r="F26" s="88"/>
      <c r="G26" s="88"/>
      <c r="H26" s="88"/>
      <c r="I26" s="88"/>
      <c r="J26" s="18"/>
      <c r="K26" s="1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5.75" customHeight="1">
      <c r="A27" s="33" t="s">
        <v>351</v>
      </c>
      <c r="B27" s="87">
        <f t="shared" ref="B27:E27" si="15">B25/8</f>
        <v>163.25</v>
      </c>
      <c r="C27" s="87">
        <f t="shared" si="15"/>
        <v>187.82375</v>
      </c>
      <c r="D27" s="87">
        <f t="shared" si="15"/>
        <v>5.5975</v>
      </c>
      <c r="E27" s="87">
        <f t="shared" si="15"/>
        <v>11.444125</v>
      </c>
      <c r="F27" s="88"/>
      <c r="G27" s="88"/>
      <c r="H27" s="88"/>
      <c r="I27" s="88"/>
      <c r="J27" s="18"/>
      <c r="K27" s="1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5.75" customHeight="1">
      <c r="A28" s="33" t="s">
        <v>352</v>
      </c>
      <c r="B28" s="87">
        <f t="shared" ref="B28:E28" si="16">B25/3</f>
        <v>435.3333333</v>
      </c>
      <c r="C28" s="87">
        <f t="shared" si="16"/>
        <v>500.8633333</v>
      </c>
      <c r="D28" s="87">
        <f t="shared" si="16"/>
        <v>14.92666667</v>
      </c>
      <c r="E28" s="87">
        <f t="shared" si="16"/>
        <v>30.51766667</v>
      </c>
      <c r="F28" s="88"/>
      <c r="G28" s="88"/>
      <c r="H28" s="88"/>
      <c r="I28" s="88"/>
      <c r="J28" s="18"/>
      <c r="K28" s="1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5.75" customHeight="1">
      <c r="A29" s="11"/>
      <c r="B29" s="10"/>
      <c r="C29" s="9"/>
      <c r="D29" s="9"/>
      <c r="E29" s="9"/>
      <c r="F29" s="52"/>
      <c r="G29" s="52"/>
      <c r="H29" s="52"/>
      <c r="I29" s="52"/>
      <c r="J29" s="18"/>
      <c r="K29" s="1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5.75" customHeight="1">
      <c r="A30" s="11"/>
      <c r="B30" s="10"/>
      <c r="C30" s="9"/>
      <c r="D30" s="9"/>
      <c r="E30" s="9"/>
      <c r="F30" s="52"/>
      <c r="G30" s="52"/>
      <c r="H30" s="52"/>
      <c r="I30" s="52"/>
      <c r="J30" s="18"/>
      <c r="K30" s="1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5.75" customHeight="1">
      <c r="A31" s="56" t="s">
        <v>353</v>
      </c>
      <c r="B31" s="22" t="s">
        <v>36</v>
      </c>
      <c r="C31" s="22" t="s">
        <v>37</v>
      </c>
      <c r="D31" s="22" t="s">
        <v>38</v>
      </c>
      <c r="E31" s="22" t="s">
        <v>39</v>
      </c>
      <c r="F31" s="22" t="s">
        <v>299</v>
      </c>
      <c r="G31" s="22" t="s">
        <v>300</v>
      </c>
      <c r="H31" s="22" t="s">
        <v>301</v>
      </c>
      <c r="I31" s="22" t="s">
        <v>302</v>
      </c>
      <c r="J31" s="18"/>
      <c r="K31" s="1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75" customHeight="1">
      <c r="A32" s="33" t="s">
        <v>108</v>
      </c>
      <c r="B32" s="30">
        <v>120.0</v>
      </c>
      <c r="C32" s="30">
        <v>200.0</v>
      </c>
      <c r="D32" s="30">
        <v>7.2</v>
      </c>
      <c r="E32" s="30">
        <v>9.6</v>
      </c>
      <c r="F32" s="31">
        <f t="shared" ref="F32:F33" si="17">C32/D32</f>
        <v>27.77777778</v>
      </c>
      <c r="G32" s="31">
        <f t="shared" ref="G32:G33" si="18">C32/E32</f>
        <v>20.83333333</v>
      </c>
      <c r="H32" s="31">
        <f t="shared" ref="H32:H33" si="19">SUM(F32,G32)</f>
        <v>48.61111111</v>
      </c>
      <c r="I32" s="36">
        <f t="shared" ref="I32:I35" si="20">C32/B32</f>
        <v>1.666666667</v>
      </c>
      <c r="J32" s="18"/>
      <c r="K32" s="1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5.75" customHeight="1">
      <c r="A33" s="33" t="s">
        <v>123</v>
      </c>
      <c r="B33" s="30">
        <v>61.0</v>
      </c>
      <c r="C33" s="30">
        <v>25.0</v>
      </c>
      <c r="D33" s="30">
        <v>1.7</v>
      </c>
      <c r="E33" s="30">
        <v>0.6</v>
      </c>
      <c r="F33" s="31">
        <f t="shared" si="17"/>
        <v>14.70588235</v>
      </c>
      <c r="G33" s="39">
        <f t="shared" si="18"/>
        <v>41.66666667</v>
      </c>
      <c r="H33" s="31">
        <f t="shared" si="19"/>
        <v>56.37254902</v>
      </c>
      <c r="I33" s="32">
        <f t="shared" si="20"/>
        <v>0.4098360656</v>
      </c>
      <c r="J33" s="18"/>
      <c r="K33" s="1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5.75" customHeight="1">
      <c r="A34" s="33" t="s">
        <v>220</v>
      </c>
      <c r="B34" s="30">
        <v>240.0</v>
      </c>
      <c r="C34" s="30">
        <v>0.0</v>
      </c>
      <c r="D34" s="30">
        <v>0.0</v>
      </c>
      <c r="E34" s="30">
        <v>0.0</v>
      </c>
      <c r="F34" s="69" t="s">
        <v>221</v>
      </c>
      <c r="G34" s="69" t="s">
        <v>221</v>
      </c>
      <c r="H34" s="69" t="s">
        <v>221</v>
      </c>
      <c r="I34" s="32">
        <f t="shared" si="20"/>
        <v>0</v>
      </c>
      <c r="J34" s="18"/>
      <c r="K34" s="1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5.75" customHeight="1">
      <c r="A35" s="33" t="s">
        <v>330</v>
      </c>
      <c r="B35" s="30">
        <f t="shared" ref="B35:E35" si="21">SUM(B32:B34)</f>
        <v>421</v>
      </c>
      <c r="C35" s="70">
        <f t="shared" si="21"/>
        <v>225</v>
      </c>
      <c r="D35" s="70">
        <f t="shared" si="21"/>
        <v>8.9</v>
      </c>
      <c r="E35" s="70">
        <f t="shared" si="21"/>
        <v>10.2</v>
      </c>
      <c r="F35" s="75">
        <f>C35/D35</f>
        <v>25.28089888</v>
      </c>
      <c r="G35" s="75">
        <f>C35/E35</f>
        <v>22.05882353</v>
      </c>
      <c r="H35" s="76">
        <f>SUM(F35,G35)</f>
        <v>47.33972241</v>
      </c>
      <c r="I35" s="89">
        <f t="shared" si="20"/>
        <v>0.5344418052</v>
      </c>
      <c r="J35" s="18"/>
      <c r="K35" s="1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5.75" customHeight="1">
      <c r="A36" s="33" t="s">
        <v>354</v>
      </c>
      <c r="B36" s="33"/>
      <c r="C36" s="33"/>
      <c r="D36" s="33"/>
      <c r="E36" s="33"/>
      <c r="F36" s="88"/>
      <c r="G36" s="88"/>
      <c r="H36" s="88"/>
      <c r="I36" s="88"/>
      <c r="J36" s="18"/>
      <c r="K36" s="18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5.75" customHeight="1">
      <c r="A37" s="33" t="s">
        <v>108</v>
      </c>
      <c r="B37" s="30">
        <f t="shared" ref="B37:E37" si="22">PRODUCT(4,B32)</f>
        <v>480</v>
      </c>
      <c r="C37" s="30">
        <f t="shared" si="22"/>
        <v>800</v>
      </c>
      <c r="D37" s="30">
        <f t="shared" si="22"/>
        <v>28.8</v>
      </c>
      <c r="E37" s="30">
        <f t="shared" si="22"/>
        <v>38.4</v>
      </c>
      <c r="F37" s="88"/>
      <c r="G37" s="88"/>
      <c r="H37" s="88"/>
      <c r="I37" s="88"/>
      <c r="J37" s="18"/>
      <c r="K37" s="18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5.75" customHeight="1">
      <c r="A38" s="33" t="s">
        <v>123</v>
      </c>
      <c r="B38" s="30">
        <f t="shared" ref="B38:E38" si="23">PRODUCT(4,B33)</f>
        <v>244</v>
      </c>
      <c r="C38" s="30">
        <f t="shared" si="23"/>
        <v>100</v>
      </c>
      <c r="D38" s="30">
        <f t="shared" si="23"/>
        <v>6.8</v>
      </c>
      <c r="E38" s="30">
        <f t="shared" si="23"/>
        <v>2.4</v>
      </c>
      <c r="F38" s="88"/>
      <c r="G38" s="88"/>
      <c r="H38" s="88"/>
      <c r="I38" s="88"/>
      <c r="J38" s="18"/>
      <c r="K38" s="1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5.75" customHeight="1">
      <c r="A39" s="33" t="s">
        <v>220</v>
      </c>
      <c r="B39" s="30">
        <v>960.0</v>
      </c>
      <c r="C39" s="30">
        <v>0.0</v>
      </c>
      <c r="D39" s="30">
        <v>0.0</v>
      </c>
      <c r="E39" s="30">
        <v>0.0</v>
      </c>
      <c r="F39" s="88"/>
      <c r="G39" s="88"/>
      <c r="H39" s="88"/>
      <c r="I39" s="88"/>
      <c r="J39" s="18"/>
      <c r="K39" s="1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5.75" customHeight="1">
      <c r="A40" s="11"/>
      <c r="B40" s="10"/>
      <c r="C40" s="9"/>
      <c r="D40" s="9"/>
      <c r="E40" s="9"/>
      <c r="F40" s="52"/>
      <c r="G40" s="52"/>
      <c r="H40" s="52"/>
      <c r="I40" s="52"/>
      <c r="J40" s="18"/>
      <c r="K40" s="1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5.75" customHeight="1">
      <c r="A41" s="11"/>
      <c r="B41" s="10"/>
      <c r="C41" s="9"/>
      <c r="D41" s="9"/>
      <c r="E41" s="9"/>
      <c r="F41" s="52"/>
      <c r="G41" s="52"/>
      <c r="H41" s="52"/>
      <c r="I41" s="52"/>
      <c r="J41" s="18"/>
      <c r="K41" s="1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5.75" customHeight="1">
      <c r="A42" s="56" t="s">
        <v>355</v>
      </c>
      <c r="B42" s="22" t="s">
        <v>36</v>
      </c>
      <c r="C42" s="22" t="s">
        <v>37</v>
      </c>
      <c r="D42" s="22" t="s">
        <v>38</v>
      </c>
      <c r="E42" s="22" t="s">
        <v>39</v>
      </c>
      <c r="F42" s="22" t="s">
        <v>299</v>
      </c>
      <c r="G42" s="22" t="s">
        <v>300</v>
      </c>
      <c r="H42" s="22" t="s">
        <v>301</v>
      </c>
      <c r="I42" s="22" t="s">
        <v>302</v>
      </c>
      <c r="J42" s="18"/>
      <c r="K42" s="1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5.75" customHeight="1">
      <c r="A43" s="11"/>
      <c r="B43" s="9"/>
      <c r="C43" s="9"/>
      <c r="D43" s="9"/>
      <c r="E43" s="9"/>
      <c r="F43" s="47"/>
      <c r="G43" s="47"/>
      <c r="H43" s="47"/>
      <c r="I43" s="52"/>
      <c r="J43" s="40"/>
      <c r="K43" s="40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ht="15.75" customHeight="1">
      <c r="A44" s="33" t="s">
        <v>356</v>
      </c>
      <c r="B44" s="9">
        <v>480.0</v>
      </c>
      <c r="C44" s="30">
        <v>33.2</v>
      </c>
      <c r="D44" s="30">
        <v>0.0</v>
      </c>
      <c r="E44" s="30">
        <v>0.0</v>
      </c>
      <c r="F44" s="41" t="s">
        <v>221</v>
      </c>
      <c r="G44" s="41" t="s">
        <v>221</v>
      </c>
      <c r="H44" s="41" t="s">
        <v>221</v>
      </c>
      <c r="I44" s="35">
        <f t="shared" ref="I44:I45" si="24">C44/B44</f>
        <v>0.06916666667</v>
      </c>
      <c r="J44" s="18"/>
      <c r="K44" s="1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75" customHeight="1">
      <c r="A45" s="33" t="s">
        <v>356</v>
      </c>
      <c r="B45" s="9">
        <v>480.0</v>
      </c>
      <c r="C45" s="30">
        <v>33.2</v>
      </c>
      <c r="D45" s="30">
        <v>0.0</v>
      </c>
      <c r="E45" s="30">
        <v>0.0</v>
      </c>
      <c r="F45" s="43" t="s">
        <v>221</v>
      </c>
      <c r="G45" s="43" t="s">
        <v>221</v>
      </c>
      <c r="H45" s="41" t="s">
        <v>221</v>
      </c>
      <c r="I45" s="35">
        <f t="shared" si="24"/>
        <v>0.06916666667</v>
      </c>
      <c r="J45" s="18"/>
      <c r="K45" s="1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5.75" customHeight="1">
      <c r="A46" s="11"/>
      <c r="B46" s="11"/>
      <c r="C46" s="11"/>
      <c r="D46" s="11"/>
      <c r="E46" s="11"/>
      <c r="F46" s="11"/>
      <c r="G46" s="66"/>
      <c r="H46" s="66"/>
      <c r="I46" s="66"/>
      <c r="J46" s="18"/>
      <c r="K46" s="1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5.75" customHeight="1">
      <c r="A47" s="33" t="s">
        <v>66</v>
      </c>
      <c r="B47" s="30">
        <v>177.0</v>
      </c>
      <c r="C47" s="30">
        <v>39.3</v>
      </c>
      <c r="D47" s="30">
        <v>1.9</v>
      </c>
      <c r="E47" s="30">
        <v>5.8</v>
      </c>
      <c r="F47" s="34">
        <f>C47/D47</f>
        <v>20.68421053</v>
      </c>
      <c r="G47" s="34">
        <f t="shared" ref="G47:G49" si="25">C47/E47</f>
        <v>6.775862069</v>
      </c>
      <c r="H47" s="34">
        <f>SUM(F47,G47)</f>
        <v>27.4600726</v>
      </c>
      <c r="I47" s="35">
        <f t="shared" ref="I47:I53" si="26">C47/B47</f>
        <v>0.2220338983</v>
      </c>
      <c r="J47" s="18"/>
      <c r="K47" s="1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5.75" customHeight="1">
      <c r="A48" s="33" t="s">
        <v>254</v>
      </c>
      <c r="B48" s="30">
        <v>140.0</v>
      </c>
      <c r="C48" s="30">
        <v>276.0</v>
      </c>
      <c r="D48" s="30">
        <v>0.0</v>
      </c>
      <c r="E48" s="30">
        <v>41.7</v>
      </c>
      <c r="F48" s="69" t="s">
        <v>221</v>
      </c>
      <c r="G48" s="34">
        <f t="shared" si="25"/>
        <v>6.618705036</v>
      </c>
      <c r="H48" s="69" t="s">
        <v>221</v>
      </c>
      <c r="I48" s="69">
        <f t="shared" si="26"/>
        <v>1.971428571</v>
      </c>
      <c r="J48" s="18"/>
      <c r="K48" s="1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5.75" customHeight="1">
      <c r="A49" s="33" t="s">
        <v>97</v>
      </c>
      <c r="B49" s="30">
        <v>150.0</v>
      </c>
      <c r="C49" s="30">
        <v>42.8</v>
      </c>
      <c r="D49" s="30">
        <v>2.2</v>
      </c>
      <c r="E49" s="30">
        <v>1.9</v>
      </c>
      <c r="F49" s="34">
        <f>C49/D49</f>
        <v>19.45454545</v>
      </c>
      <c r="G49" s="34">
        <f t="shared" si="25"/>
        <v>22.52631579</v>
      </c>
      <c r="H49" s="34">
        <f>SUM(F49,G49)</f>
        <v>41.98086124</v>
      </c>
      <c r="I49" s="35">
        <f t="shared" si="26"/>
        <v>0.2853333333</v>
      </c>
      <c r="J49" s="18"/>
      <c r="K49" s="1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5.75" customHeight="1">
      <c r="A50" s="33" t="s">
        <v>220</v>
      </c>
      <c r="B50" s="9">
        <v>240.0</v>
      </c>
      <c r="C50" s="30">
        <v>0.0</v>
      </c>
      <c r="D50" s="30">
        <v>0.0</v>
      </c>
      <c r="E50" s="30">
        <v>0.0</v>
      </c>
      <c r="F50" s="69" t="s">
        <v>221</v>
      </c>
      <c r="G50" s="69" t="s">
        <v>221</v>
      </c>
      <c r="H50" s="69" t="s">
        <v>221</v>
      </c>
      <c r="I50" s="35">
        <f t="shared" si="26"/>
        <v>0</v>
      </c>
      <c r="J50" s="18"/>
      <c r="K50" s="1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5.75" customHeight="1">
      <c r="A51" s="33" t="s">
        <v>357</v>
      </c>
      <c r="B51" s="30">
        <v>5.8</v>
      </c>
      <c r="C51" s="30">
        <v>20.0</v>
      </c>
      <c r="D51" s="30">
        <v>3.4</v>
      </c>
      <c r="E51" s="30">
        <v>0.0</v>
      </c>
      <c r="F51" s="34">
        <f t="shared" ref="F51:F52" si="27">C51/D51</f>
        <v>5.882352941</v>
      </c>
      <c r="G51" s="69" t="s">
        <v>221</v>
      </c>
      <c r="H51" s="69" t="s">
        <v>221</v>
      </c>
      <c r="I51" s="69">
        <f t="shared" si="26"/>
        <v>3.448275862</v>
      </c>
      <c r="J51" s="18"/>
      <c r="K51" s="1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5.75" customHeight="1">
      <c r="A52" s="33" t="s">
        <v>357</v>
      </c>
      <c r="B52" s="30">
        <v>5.8</v>
      </c>
      <c r="C52" s="30">
        <v>20.0</v>
      </c>
      <c r="D52" s="30">
        <v>3.4</v>
      </c>
      <c r="E52" s="30">
        <v>0.0</v>
      </c>
      <c r="F52" s="34">
        <f t="shared" si="27"/>
        <v>5.882352941</v>
      </c>
      <c r="G52" s="69" t="s">
        <v>221</v>
      </c>
      <c r="H52" s="69" t="s">
        <v>221</v>
      </c>
      <c r="I52" s="69">
        <f t="shared" si="26"/>
        <v>3.448275862</v>
      </c>
      <c r="J52" s="18"/>
      <c r="K52" s="18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5.75" customHeight="1">
      <c r="A53" s="33" t="s">
        <v>220</v>
      </c>
      <c r="B53" s="9">
        <v>240.0</v>
      </c>
      <c r="C53" s="30">
        <v>0.0</v>
      </c>
      <c r="D53" s="30">
        <v>0.0</v>
      </c>
      <c r="E53" s="30">
        <v>0.0</v>
      </c>
      <c r="F53" s="69" t="s">
        <v>221</v>
      </c>
      <c r="G53" s="69" t="s">
        <v>221</v>
      </c>
      <c r="H53" s="69" t="s">
        <v>221</v>
      </c>
      <c r="I53" s="35">
        <f t="shared" si="26"/>
        <v>0</v>
      </c>
      <c r="J53" s="18"/>
      <c r="K53" s="18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5.75" customHeight="1">
      <c r="A54" s="11"/>
      <c r="B54" s="9"/>
      <c r="C54" s="9"/>
      <c r="D54" s="9"/>
      <c r="E54" s="9"/>
      <c r="F54" s="66"/>
      <c r="G54" s="11"/>
      <c r="H54" s="66"/>
      <c r="I54" s="66"/>
      <c r="J54" s="18"/>
      <c r="K54" s="1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5.75" customHeight="1">
      <c r="A55" s="33" t="s">
        <v>358</v>
      </c>
      <c r="B55" s="30">
        <v>600.0</v>
      </c>
      <c r="C55" s="30">
        <v>280.0</v>
      </c>
      <c r="D55" s="30">
        <v>7.0</v>
      </c>
      <c r="E55" s="30">
        <v>7.0</v>
      </c>
      <c r="F55" s="34">
        <f>C55/D55</f>
        <v>40</v>
      </c>
      <c r="G55" s="41">
        <f>C55/E55</f>
        <v>40</v>
      </c>
      <c r="H55" s="41">
        <f>SUM(F55,G55)</f>
        <v>80</v>
      </c>
      <c r="I55" s="35">
        <f>C55/B55</f>
        <v>0.4666666667</v>
      </c>
      <c r="J55" s="18"/>
      <c r="K55" s="1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5.75" customHeight="1">
      <c r="A56" s="11"/>
      <c r="B56" s="9"/>
      <c r="C56" s="9"/>
      <c r="D56" s="9"/>
      <c r="E56" s="9"/>
      <c r="F56" s="66"/>
      <c r="G56" s="65"/>
      <c r="H56" s="66"/>
      <c r="I56" s="66"/>
      <c r="J56" s="18"/>
      <c r="K56" s="1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5.75" customHeight="1">
      <c r="A57" s="33" t="s">
        <v>359</v>
      </c>
      <c r="B57" s="30">
        <v>240.0</v>
      </c>
      <c r="C57" s="30">
        <v>220.0</v>
      </c>
      <c r="D57" s="30">
        <v>0.0</v>
      </c>
      <c r="E57" s="30">
        <v>0.0</v>
      </c>
      <c r="F57" s="41" t="s">
        <v>221</v>
      </c>
      <c r="G57" s="41" t="s">
        <v>221</v>
      </c>
      <c r="H57" s="41" t="s">
        <v>221</v>
      </c>
      <c r="I57" s="35">
        <f t="shared" ref="I57:I58" si="28">C57/B57</f>
        <v>0.9166666667</v>
      </c>
      <c r="J57" s="90"/>
      <c r="K57" s="90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</row>
    <row r="58" ht="15.75" customHeight="1">
      <c r="A58" s="33" t="s">
        <v>47</v>
      </c>
      <c r="B58" s="30">
        <v>45.0</v>
      </c>
      <c r="C58" s="30">
        <v>50.0</v>
      </c>
      <c r="D58" s="30">
        <v>11.0</v>
      </c>
      <c r="E58" s="30">
        <v>4.0</v>
      </c>
      <c r="F58" s="34">
        <f>C58/D58</f>
        <v>4.545454545</v>
      </c>
      <c r="G58" s="34">
        <f>C58/E58</f>
        <v>12.5</v>
      </c>
      <c r="H58" s="35">
        <f>SUM(F58,G58)</f>
        <v>17.04545455</v>
      </c>
      <c r="I58" s="69">
        <f t="shared" si="28"/>
        <v>1.111111111</v>
      </c>
      <c r="J58" s="18"/>
      <c r="K58" s="18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5.75" customHeight="1">
      <c r="A59" s="11"/>
      <c r="B59" s="9"/>
      <c r="C59" s="9"/>
      <c r="D59" s="9"/>
      <c r="E59" s="9"/>
      <c r="F59" s="66"/>
      <c r="G59" s="11"/>
      <c r="H59" s="66"/>
      <c r="I59" s="66"/>
      <c r="J59" s="18"/>
      <c r="K59" s="1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5.75" customHeight="1">
      <c r="A60" s="11" t="s">
        <v>360</v>
      </c>
      <c r="B60" s="9">
        <v>36.83</v>
      </c>
      <c r="C60" s="9">
        <v>72.0</v>
      </c>
      <c r="D60" s="9">
        <v>0.0</v>
      </c>
      <c r="E60" s="9">
        <v>6.0</v>
      </c>
      <c r="F60" s="69" t="s">
        <v>221</v>
      </c>
      <c r="G60" s="34">
        <f t="shared" ref="G60:G64" si="29">C60/E60</f>
        <v>12</v>
      </c>
      <c r="H60" s="69" t="s">
        <v>221</v>
      </c>
      <c r="I60" s="69">
        <f t="shared" ref="I60:I64" si="30">C60/B60</f>
        <v>1.954928048</v>
      </c>
      <c r="J60" s="18"/>
      <c r="K60" s="18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5.75" customHeight="1">
      <c r="A61" s="11" t="s">
        <v>360</v>
      </c>
      <c r="B61" s="9">
        <v>36.83</v>
      </c>
      <c r="C61" s="9">
        <v>72.0</v>
      </c>
      <c r="D61" s="9">
        <v>0.0</v>
      </c>
      <c r="E61" s="9">
        <v>6.0</v>
      </c>
      <c r="F61" s="69" t="s">
        <v>221</v>
      </c>
      <c r="G61" s="34">
        <f t="shared" si="29"/>
        <v>12</v>
      </c>
      <c r="H61" s="69" t="s">
        <v>221</v>
      </c>
      <c r="I61" s="69">
        <f t="shared" si="30"/>
        <v>1.954928048</v>
      </c>
      <c r="J61" s="18"/>
      <c r="K61" s="1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5.75" customHeight="1">
      <c r="A62" s="11" t="s">
        <v>360</v>
      </c>
      <c r="B62" s="9">
        <v>36.83</v>
      </c>
      <c r="C62" s="9">
        <v>72.0</v>
      </c>
      <c r="D62" s="9">
        <v>0.0</v>
      </c>
      <c r="E62" s="9">
        <v>6.0</v>
      </c>
      <c r="F62" s="69" t="s">
        <v>221</v>
      </c>
      <c r="G62" s="34">
        <f t="shared" si="29"/>
        <v>12</v>
      </c>
      <c r="H62" s="69" t="s">
        <v>221</v>
      </c>
      <c r="I62" s="69">
        <f t="shared" si="30"/>
        <v>1.954928048</v>
      </c>
      <c r="J62" s="18"/>
      <c r="K62" s="18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5.75" customHeight="1">
      <c r="A63" s="11" t="s">
        <v>360</v>
      </c>
      <c r="B63" s="9">
        <v>36.83</v>
      </c>
      <c r="C63" s="9">
        <v>72.0</v>
      </c>
      <c r="D63" s="9">
        <v>0.0</v>
      </c>
      <c r="E63" s="9">
        <v>6.0</v>
      </c>
      <c r="F63" s="69" t="s">
        <v>221</v>
      </c>
      <c r="G63" s="34">
        <f t="shared" si="29"/>
        <v>12</v>
      </c>
      <c r="H63" s="69" t="s">
        <v>221</v>
      </c>
      <c r="I63" s="69">
        <f t="shared" si="30"/>
        <v>1.954928048</v>
      </c>
      <c r="J63" s="18"/>
      <c r="K63" s="18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5.75" customHeight="1">
      <c r="A64" s="11" t="s">
        <v>360</v>
      </c>
      <c r="B64" s="9">
        <v>36.83</v>
      </c>
      <c r="C64" s="9">
        <v>72.0</v>
      </c>
      <c r="D64" s="9">
        <v>0.0</v>
      </c>
      <c r="E64" s="9">
        <v>6.0</v>
      </c>
      <c r="F64" s="69" t="s">
        <v>221</v>
      </c>
      <c r="G64" s="34">
        <f t="shared" si="29"/>
        <v>12</v>
      </c>
      <c r="H64" s="69" t="s">
        <v>221</v>
      </c>
      <c r="I64" s="69">
        <f t="shared" si="30"/>
        <v>1.954928048</v>
      </c>
      <c r="J64" s="18"/>
      <c r="K64" s="18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5.75" customHeight="1">
      <c r="A65" s="11"/>
      <c r="B65" s="11"/>
      <c r="C65" s="11"/>
      <c r="D65" s="11"/>
      <c r="E65" s="11"/>
      <c r="F65" s="66"/>
      <c r="G65" s="66"/>
      <c r="H65" s="66"/>
      <c r="I65" s="66"/>
      <c r="J65" s="18"/>
      <c r="K65" s="18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5.75" customHeight="1">
      <c r="A66" s="33" t="s">
        <v>92</v>
      </c>
      <c r="B66" s="30">
        <v>144.0</v>
      </c>
      <c r="C66" s="30">
        <v>62.0</v>
      </c>
      <c r="D66" s="30">
        <v>8.0</v>
      </c>
      <c r="E66" s="30">
        <v>2.0</v>
      </c>
      <c r="F66" s="34">
        <f>C66/D66</f>
        <v>7.75</v>
      </c>
      <c r="G66" s="41">
        <f>C66/E66</f>
        <v>31</v>
      </c>
      <c r="H66" s="34">
        <f>SUM(F66,G66)</f>
        <v>38.75</v>
      </c>
      <c r="I66" s="35">
        <f>C66/B66</f>
        <v>0.4305555556</v>
      </c>
      <c r="J66" s="18"/>
      <c r="K66" s="18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5.75" customHeight="1">
      <c r="A67" s="33"/>
      <c r="B67" s="33"/>
      <c r="C67" s="33"/>
      <c r="D67" s="33"/>
      <c r="E67" s="33"/>
      <c r="F67" s="88"/>
      <c r="G67" s="88"/>
      <c r="H67" s="88"/>
      <c r="I67" s="88"/>
      <c r="J67" s="18"/>
      <c r="K67" s="18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5.75" customHeight="1">
      <c r="A68" s="33" t="s">
        <v>330</v>
      </c>
      <c r="B68" s="30">
        <f t="shared" ref="B68:E68" si="31">SUM(B44:B67)</f>
        <v>3131.75</v>
      </c>
      <c r="C68" s="70">
        <f t="shared" si="31"/>
        <v>1436.5</v>
      </c>
      <c r="D68" s="70">
        <f t="shared" si="31"/>
        <v>36.9</v>
      </c>
      <c r="E68" s="70">
        <f t="shared" si="31"/>
        <v>92.4</v>
      </c>
      <c r="F68" s="35">
        <f>C68/D68</f>
        <v>38.9295393</v>
      </c>
      <c r="G68" s="35">
        <f>C68/E68</f>
        <v>15.5465368</v>
      </c>
      <c r="H68" s="71">
        <f>(SUM(F68,G68))</f>
        <v>54.47607609</v>
      </c>
      <c r="I68" s="71">
        <f>C68/B68</f>
        <v>0.4586892313</v>
      </c>
      <c r="J68" s="18"/>
      <c r="K68" s="18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5.75" customHeight="1">
      <c r="A69" s="19"/>
      <c r="B69" s="14"/>
      <c r="C69" s="14"/>
      <c r="D69" s="14"/>
      <c r="E69" s="14"/>
      <c r="F69" s="14"/>
      <c r="G69" s="14"/>
      <c r="H69" s="14"/>
      <c r="I69" s="19"/>
      <c r="J69" s="18"/>
      <c r="K69" s="18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5.75" customHeight="1">
      <c r="A70" s="19"/>
      <c r="B70" s="27"/>
      <c r="C70" s="27"/>
      <c r="D70" s="27"/>
      <c r="E70" s="27"/>
      <c r="F70" s="51"/>
      <c r="G70" s="51"/>
      <c r="H70" s="27"/>
      <c r="I70" s="42"/>
      <c r="J70" s="18"/>
      <c r="K70" s="18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5.75" customHeight="1">
      <c r="A71" s="11"/>
      <c r="B71" s="9"/>
      <c r="C71" s="9"/>
      <c r="D71" s="9"/>
      <c r="E71" s="9"/>
      <c r="F71" s="9"/>
      <c r="G71" s="9"/>
      <c r="H71" s="47"/>
      <c r="I71" s="42"/>
      <c r="J71" s="18"/>
      <c r="K71" s="18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5.75" customHeight="1">
      <c r="A72" s="11"/>
      <c r="B72" s="9"/>
      <c r="C72" s="9"/>
      <c r="D72" s="9"/>
      <c r="E72" s="9"/>
      <c r="F72" s="9"/>
      <c r="G72" s="9"/>
      <c r="H72" s="47"/>
      <c r="I72" s="42"/>
      <c r="J72" s="18"/>
      <c r="K72" s="18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5.75" customHeight="1">
      <c r="A73" s="27"/>
      <c r="B73" s="27"/>
      <c r="C73" s="19"/>
      <c r="D73" s="19"/>
      <c r="E73" s="19"/>
      <c r="F73" s="29"/>
      <c r="G73" s="29"/>
      <c r="H73" s="92"/>
      <c r="I73" s="92"/>
      <c r="J73" s="18"/>
      <c r="K73" s="18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5.75" customHeight="1">
      <c r="A74" s="19"/>
      <c r="B74" s="27"/>
      <c r="C74" s="27"/>
      <c r="D74" s="27"/>
      <c r="E74" s="27"/>
      <c r="F74" s="52"/>
      <c r="G74" s="52"/>
      <c r="H74" s="52"/>
      <c r="I74" s="42"/>
      <c r="J74" s="18"/>
      <c r="K74" s="18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5.75" customHeight="1">
      <c r="A75" s="27"/>
      <c r="B75" s="27"/>
      <c r="C75" s="27"/>
      <c r="D75" s="27"/>
      <c r="E75" s="27"/>
      <c r="F75" s="47"/>
      <c r="G75" s="47"/>
      <c r="H75" s="47"/>
      <c r="I75" s="52"/>
      <c r="J75" s="18"/>
      <c r="K75" s="18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5.75" customHeight="1">
      <c r="A76" s="27"/>
      <c r="B76" s="27"/>
      <c r="C76" s="27"/>
      <c r="D76" s="27"/>
      <c r="E76" s="27"/>
      <c r="F76" s="51"/>
      <c r="G76" s="51"/>
      <c r="H76" s="47"/>
      <c r="I76" s="42"/>
      <c r="J76" s="18"/>
      <c r="K76" s="18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5.75" customHeight="1">
      <c r="A77" s="27"/>
      <c r="B77" s="27"/>
      <c r="C77" s="27"/>
      <c r="D77" s="27"/>
      <c r="E77" s="27"/>
      <c r="F77" s="51"/>
      <c r="G77" s="51"/>
      <c r="H77" s="47"/>
      <c r="I77" s="42"/>
      <c r="J77" s="18"/>
      <c r="K77" s="18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5.75" customHeight="1">
      <c r="A78" s="11"/>
      <c r="B78" s="9"/>
      <c r="C78" s="9"/>
      <c r="D78" s="9"/>
      <c r="E78" s="9"/>
      <c r="F78" s="9"/>
      <c r="G78" s="9"/>
      <c r="H78" s="47"/>
      <c r="I78" s="42"/>
      <c r="J78" s="18"/>
      <c r="K78" s="18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5.75" customHeight="1">
      <c r="A79" s="27"/>
      <c r="B79" s="27"/>
      <c r="C79" s="27"/>
      <c r="D79" s="27"/>
      <c r="E79" s="27"/>
      <c r="F79" s="47"/>
      <c r="G79" s="47"/>
      <c r="H79" s="47"/>
      <c r="I79" s="52"/>
      <c r="J79" s="18"/>
      <c r="K79" s="18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5.75" customHeight="1">
      <c r="A80" s="27"/>
      <c r="B80" s="27"/>
      <c r="C80" s="27"/>
      <c r="D80" s="27"/>
      <c r="E80" s="27"/>
      <c r="F80" s="9"/>
      <c r="G80" s="9"/>
      <c r="H80" s="47"/>
      <c r="I80" s="42"/>
      <c r="J80" s="18"/>
      <c r="K80" s="18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5.75" customHeight="1">
      <c r="A81" s="27"/>
      <c r="B81" s="27"/>
      <c r="C81" s="27"/>
      <c r="D81" s="27"/>
      <c r="E81" s="27"/>
      <c r="F81" s="47"/>
      <c r="G81" s="47"/>
      <c r="H81" s="47"/>
      <c r="I81" s="52"/>
      <c r="J81" s="18"/>
      <c r="K81" s="18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5.75" customHeight="1">
      <c r="A82" s="27"/>
      <c r="B82" s="27"/>
      <c r="C82" s="27"/>
      <c r="D82" s="27"/>
      <c r="E82" s="27"/>
      <c r="F82" s="51"/>
      <c r="G82" s="51"/>
      <c r="H82" s="27"/>
      <c r="I82" s="42"/>
      <c r="J82" s="18"/>
      <c r="K82" s="18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5.75" customHeight="1">
      <c r="A83" s="27"/>
      <c r="B83" s="27"/>
      <c r="C83" s="19"/>
      <c r="D83" s="19"/>
      <c r="E83" s="19"/>
      <c r="F83" s="29"/>
      <c r="G83" s="29"/>
      <c r="H83" s="92"/>
      <c r="I83" s="92"/>
      <c r="J83" s="18"/>
      <c r="K83" s="18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5.75" customHeight="1">
      <c r="A84" s="11"/>
      <c r="B84" s="9"/>
      <c r="C84" s="9"/>
      <c r="D84" s="9"/>
      <c r="E84" s="9"/>
      <c r="F84" s="52"/>
      <c r="G84" s="52"/>
      <c r="H84" s="52"/>
      <c r="I84" s="42"/>
      <c r="J84" s="18"/>
      <c r="K84" s="18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5.75" customHeight="1">
      <c r="A85" s="27"/>
      <c r="B85" s="27"/>
      <c r="C85" s="27"/>
      <c r="D85" s="27"/>
      <c r="E85" s="27"/>
      <c r="F85" s="9"/>
      <c r="G85" s="9"/>
      <c r="H85" s="47"/>
      <c r="I85" s="52"/>
      <c r="J85" s="18"/>
      <c r="K85" s="18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5.75" customHeight="1">
      <c r="A86" s="27"/>
      <c r="B86" s="9"/>
      <c r="C86" s="9"/>
      <c r="D86" s="9"/>
      <c r="E86" s="9"/>
      <c r="F86" s="52"/>
      <c r="G86" s="52"/>
      <c r="H86" s="52"/>
      <c r="I86" s="42"/>
      <c r="J86" s="18"/>
      <c r="K86" s="18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5.75" customHeight="1">
      <c r="A87" s="11"/>
      <c r="B87" s="9"/>
      <c r="C87" s="9"/>
      <c r="D87" s="9"/>
      <c r="E87" s="9"/>
      <c r="F87" s="52"/>
      <c r="G87" s="52"/>
      <c r="H87" s="52"/>
      <c r="I87" s="42"/>
      <c r="J87" s="18"/>
      <c r="K87" s="18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5.75" customHeight="1">
      <c r="A88" s="11"/>
      <c r="B88" s="9"/>
      <c r="C88" s="9"/>
      <c r="D88" s="9"/>
      <c r="E88" s="9"/>
      <c r="F88" s="51"/>
      <c r="G88" s="51"/>
      <c r="H88" s="47"/>
      <c r="I88" s="42"/>
      <c r="J88" s="18"/>
      <c r="K88" s="18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5.75" customHeight="1">
      <c r="A89" s="27"/>
      <c r="B89" s="27"/>
      <c r="C89" s="27"/>
      <c r="D89" s="27"/>
      <c r="E89" s="27"/>
      <c r="F89" s="51"/>
      <c r="G89" s="51"/>
      <c r="H89" s="47"/>
      <c r="I89" s="42"/>
      <c r="J89" s="18"/>
      <c r="K89" s="18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5.75" customHeight="1">
      <c r="A90" s="27"/>
      <c r="B90" s="27"/>
      <c r="C90" s="27"/>
      <c r="D90" s="27"/>
      <c r="E90" s="27"/>
      <c r="F90" s="27"/>
      <c r="G90" s="27"/>
      <c r="H90" s="27"/>
      <c r="I90" s="42"/>
      <c r="J90" s="18"/>
      <c r="K90" s="18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5.75" customHeight="1">
      <c r="A91" s="11"/>
      <c r="B91" s="9"/>
      <c r="C91" s="9"/>
      <c r="D91" s="9"/>
      <c r="E91" s="9"/>
      <c r="F91" s="51"/>
      <c r="G91" s="51"/>
      <c r="H91" s="27"/>
      <c r="I91" s="42"/>
      <c r="J91" s="18"/>
      <c r="K91" s="18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5.75" customHeight="1">
      <c r="A92" s="27"/>
      <c r="B92" s="27"/>
      <c r="C92" s="19"/>
      <c r="D92" s="19"/>
      <c r="E92" s="19"/>
      <c r="F92" s="29"/>
      <c r="G92" s="29"/>
      <c r="H92" s="92"/>
      <c r="I92" s="92"/>
      <c r="J92" s="18"/>
      <c r="K92" s="18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5.75" customHeight="1">
      <c r="A93" s="27"/>
      <c r="B93" s="27"/>
      <c r="C93" s="19"/>
      <c r="D93" s="19"/>
      <c r="E93" s="19"/>
      <c r="F93" s="51"/>
      <c r="G93" s="51"/>
      <c r="H93" s="19"/>
      <c r="I93" s="28"/>
      <c r="J93" s="18"/>
      <c r="K93" s="18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5.75" customHeight="1">
      <c r="A94" s="11"/>
      <c r="B94" s="10"/>
      <c r="C94" s="9"/>
      <c r="D94" s="9"/>
      <c r="E94" s="9"/>
      <c r="F94" s="52"/>
      <c r="G94" s="52"/>
      <c r="H94" s="52"/>
      <c r="I94" s="52"/>
      <c r="J94" s="18"/>
      <c r="K94" s="18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5.75" customHeight="1">
      <c r="A95" s="11"/>
      <c r="B95" s="10"/>
      <c r="C95" s="9"/>
      <c r="D95" s="9"/>
      <c r="E95" s="9"/>
      <c r="F95" s="52"/>
      <c r="G95" s="52"/>
      <c r="H95" s="52"/>
      <c r="I95" s="52"/>
      <c r="J95" s="18"/>
      <c r="K95" s="18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5.75" customHeight="1">
      <c r="A96" s="11"/>
      <c r="B96" s="10"/>
      <c r="C96" s="9"/>
      <c r="D96" s="9"/>
      <c r="E96" s="9"/>
      <c r="F96" s="52"/>
      <c r="G96" s="52"/>
      <c r="H96" s="52"/>
      <c r="I96" s="52"/>
      <c r="J96" s="18"/>
      <c r="K96" s="18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5.75" customHeight="1">
      <c r="A97" s="11"/>
      <c r="B97" s="10"/>
      <c r="C97" s="9"/>
      <c r="D97" s="9"/>
      <c r="E97" s="9"/>
      <c r="F97" s="52"/>
      <c r="G97" s="52"/>
      <c r="H97" s="52"/>
      <c r="I97" s="52"/>
      <c r="J97" s="18"/>
      <c r="K97" s="18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5.75" customHeight="1">
      <c r="A98" s="11"/>
      <c r="B98" s="10"/>
      <c r="C98" s="9"/>
      <c r="D98" s="9"/>
      <c r="E98" s="9"/>
      <c r="F98" s="52"/>
      <c r="G98" s="52"/>
      <c r="H98" s="52"/>
      <c r="I98" s="52"/>
      <c r="J98" s="18"/>
      <c r="K98" s="18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5.75" customHeight="1">
      <c r="A99" s="11"/>
      <c r="B99" s="10"/>
      <c r="C99" s="9"/>
      <c r="D99" s="9"/>
      <c r="E99" s="9"/>
      <c r="F99" s="52"/>
      <c r="G99" s="52"/>
      <c r="H99" s="52"/>
      <c r="I99" s="52"/>
      <c r="J99" s="18"/>
      <c r="K99" s="18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5.75" customHeight="1">
      <c r="A100" s="11"/>
      <c r="B100" s="10"/>
      <c r="C100" s="9"/>
      <c r="D100" s="9"/>
      <c r="E100" s="9"/>
      <c r="F100" s="52"/>
      <c r="G100" s="52"/>
      <c r="H100" s="52"/>
      <c r="I100" s="52"/>
      <c r="J100" s="18"/>
      <c r="K100" s="18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5.75" customHeight="1">
      <c r="A101" s="11"/>
      <c r="B101" s="10"/>
      <c r="C101" s="9"/>
      <c r="D101" s="9"/>
      <c r="E101" s="9"/>
      <c r="F101" s="52"/>
      <c r="G101" s="52"/>
      <c r="H101" s="52"/>
      <c r="I101" s="52"/>
      <c r="J101" s="18"/>
      <c r="K101" s="18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5.75" customHeight="1">
      <c r="A102" s="11"/>
      <c r="B102" s="10"/>
      <c r="C102" s="9"/>
      <c r="D102" s="9"/>
      <c r="E102" s="9"/>
      <c r="F102" s="52"/>
      <c r="G102" s="52"/>
      <c r="H102" s="52"/>
      <c r="I102" s="52"/>
      <c r="J102" s="18"/>
      <c r="K102" s="18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5.75" customHeight="1">
      <c r="A103" s="11"/>
      <c r="B103" s="10"/>
      <c r="C103" s="9"/>
      <c r="D103" s="9"/>
      <c r="E103" s="9"/>
      <c r="F103" s="52"/>
      <c r="G103" s="52"/>
      <c r="H103" s="52"/>
      <c r="I103" s="52"/>
      <c r="J103" s="18"/>
      <c r="K103" s="18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5.75" customHeight="1">
      <c r="A104" s="11"/>
      <c r="B104" s="10"/>
      <c r="C104" s="9"/>
      <c r="D104" s="9"/>
      <c r="E104" s="9"/>
      <c r="F104" s="52"/>
      <c r="G104" s="52"/>
      <c r="H104" s="52"/>
      <c r="I104" s="52"/>
      <c r="J104" s="18"/>
      <c r="K104" s="18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5.75" customHeight="1">
      <c r="A105" s="11"/>
      <c r="B105" s="10"/>
      <c r="C105" s="9"/>
      <c r="D105" s="9"/>
      <c r="E105" s="9"/>
      <c r="F105" s="52"/>
      <c r="G105" s="52"/>
      <c r="H105" s="52"/>
      <c r="I105" s="52"/>
      <c r="J105" s="18"/>
      <c r="K105" s="18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5.75" customHeight="1">
      <c r="A106" s="11"/>
      <c r="B106" s="10"/>
      <c r="C106" s="9"/>
      <c r="D106" s="9"/>
      <c r="E106" s="9"/>
      <c r="F106" s="52"/>
      <c r="G106" s="52"/>
      <c r="H106" s="52"/>
      <c r="I106" s="52"/>
      <c r="J106" s="18"/>
      <c r="K106" s="18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5.75" customHeight="1">
      <c r="A107" s="11"/>
      <c r="B107" s="10"/>
      <c r="C107" s="9"/>
      <c r="D107" s="9"/>
      <c r="E107" s="9"/>
      <c r="F107" s="52"/>
      <c r="G107" s="52"/>
      <c r="H107" s="52"/>
      <c r="I107" s="52"/>
      <c r="J107" s="18"/>
      <c r="K107" s="18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5.75" customHeight="1">
      <c r="A108" s="11"/>
      <c r="B108" s="10"/>
      <c r="C108" s="9"/>
      <c r="D108" s="9"/>
      <c r="E108" s="9"/>
      <c r="F108" s="52"/>
      <c r="G108" s="52"/>
      <c r="H108" s="52"/>
      <c r="I108" s="52"/>
      <c r="J108" s="18"/>
      <c r="K108" s="18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5.75" customHeight="1">
      <c r="A109" s="11"/>
      <c r="B109" s="10"/>
      <c r="C109" s="9"/>
      <c r="D109" s="9"/>
      <c r="E109" s="9"/>
      <c r="F109" s="52"/>
      <c r="G109" s="52"/>
      <c r="H109" s="52"/>
      <c r="I109" s="52"/>
      <c r="J109" s="18"/>
      <c r="K109" s="18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5.75" customHeight="1">
      <c r="A110" s="11"/>
      <c r="B110" s="10"/>
      <c r="C110" s="9"/>
      <c r="D110" s="9"/>
      <c r="E110" s="9"/>
      <c r="F110" s="52"/>
      <c r="G110" s="52"/>
      <c r="H110" s="52"/>
      <c r="I110" s="52"/>
      <c r="J110" s="18"/>
      <c r="K110" s="18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5.75" customHeight="1">
      <c r="A111" s="11"/>
      <c r="B111" s="10"/>
      <c r="C111" s="9"/>
      <c r="D111" s="9"/>
      <c r="E111" s="9"/>
      <c r="F111" s="52"/>
      <c r="G111" s="52"/>
      <c r="H111" s="52"/>
      <c r="I111" s="52"/>
      <c r="J111" s="18"/>
      <c r="K111" s="18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5.75" customHeight="1">
      <c r="A112" s="11"/>
      <c r="B112" s="10"/>
      <c r="C112" s="9"/>
      <c r="D112" s="9"/>
      <c r="E112" s="9"/>
      <c r="F112" s="52"/>
      <c r="G112" s="52"/>
      <c r="H112" s="52"/>
      <c r="I112" s="52"/>
      <c r="J112" s="18"/>
      <c r="K112" s="18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5.75" customHeight="1">
      <c r="A113" s="11"/>
      <c r="B113" s="10"/>
      <c r="C113" s="9"/>
      <c r="D113" s="9"/>
      <c r="E113" s="9"/>
      <c r="F113" s="52"/>
      <c r="G113" s="52"/>
      <c r="H113" s="52"/>
      <c r="I113" s="52"/>
      <c r="J113" s="18"/>
      <c r="K113" s="18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5.75" customHeight="1">
      <c r="A114" s="11"/>
      <c r="B114" s="10"/>
      <c r="C114" s="9"/>
      <c r="D114" s="9"/>
      <c r="E114" s="9"/>
      <c r="F114" s="52"/>
      <c r="G114" s="52"/>
      <c r="H114" s="52"/>
      <c r="I114" s="52"/>
      <c r="J114" s="18"/>
      <c r="K114" s="18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5.75" customHeight="1">
      <c r="A115" s="11"/>
      <c r="B115" s="10"/>
      <c r="C115" s="9"/>
      <c r="D115" s="9"/>
      <c r="E115" s="9"/>
      <c r="F115" s="52"/>
      <c r="G115" s="52"/>
      <c r="H115" s="52"/>
      <c r="I115" s="52"/>
      <c r="J115" s="18"/>
      <c r="K115" s="18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5.75" customHeight="1">
      <c r="A116" s="11"/>
      <c r="B116" s="10"/>
      <c r="C116" s="9"/>
      <c r="D116" s="9"/>
      <c r="E116" s="9"/>
      <c r="F116" s="52"/>
      <c r="G116" s="52"/>
      <c r="H116" s="52"/>
      <c r="I116" s="52"/>
      <c r="J116" s="18"/>
      <c r="K116" s="18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5.75" customHeight="1">
      <c r="A117" s="11"/>
      <c r="B117" s="10"/>
      <c r="C117" s="9"/>
      <c r="D117" s="9"/>
      <c r="E117" s="9"/>
      <c r="F117" s="52"/>
      <c r="G117" s="52"/>
      <c r="H117" s="52"/>
      <c r="I117" s="52"/>
      <c r="J117" s="18"/>
      <c r="K117" s="18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5.75" customHeight="1">
      <c r="A118" s="11"/>
      <c r="B118" s="10"/>
      <c r="C118" s="9"/>
      <c r="D118" s="9"/>
      <c r="E118" s="9"/>
      <c r="F118" s="52"/>
      <c r="G118" s="52"/>
      <c r="H118" s="52"/>
      <c r="I118" s="52"/>
      <c r="J118" s="18"/>
      <c r="K118" s="18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5.75" customHeight="1">
      <c r="A119" s="11"/>
      <c r="B119" s="10"/>
      <c r="C119" s="9"/>
      <c r="D119" s="9"/>
      <c r="E119" s="9"/>
      <c r="F119" s="52"/>
      <c r="G119" s="52"/>
      <c r="H119" s="52"/>
      <c r="I119" s="52"/>
      <c r="J119" s="18"/>
      <c r="K119" s="18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5.75" customHeight="1">
      <c r="A120" s="11"/>
      <c r="B120" s="10"/>
      <c r="C120" s="9"/>
      <c r="D120" s="9"/>
      <c r="E120" s="9"/>
      <c r="F120" s="52"/>
      <c r="G120" s="52"/>
      <c r="H120" s="52"/>
      <c r="I120" s="52"/>
      <c r="J120" s="18"/>
      <c r="K120" s="18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5.75" customHeight="1">
      <c r="A121" s="11"/>
      <c r="B121" s="10"/>
      <c r="C121" s="9"/>
      <c r="D121" s="9"/>
      <c r="E121" s="9"/>
      <c r="F121" s="52"/>
      <c r="G121" s="52"/>
      <c r="H121" s="52"/>
      <c r="I121" s="52"/>
      <c r="J121" s="18"/>
      <c r="K121" s="18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5.75" customHeight="1">
      <c r="A122" s="11"/>
      <c r="B122" s="10"/>
      <c r="C122" s="9"/>
      <c r="D122" s="9"/>
      <c r="E122" s="9"/>
      <c r="F122" s="52"/>
      <c r="G122" s="52"/>
      <c r="H122" s="52"/>
      <c r="I122" s="52"/>
      <c r="J122" s="18"/>
      <c r="K122" s="18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5.75" customHeight="1">
      <c r="A123" s="11"/>
      <c r="B123" s="10"/>
      <c r="C123" s="9"/>
      <c r="D123" s="9"/>
      <c r="E123" s="9"/>
      <c r="F123" s="52"/>
      <c r="G123" s="52"/>
      <c r="H123" s="52"/>
      <c r="I123" s="52"/>
      <c r="J123" s="18"/>
      <c r="K123" s="18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5.75" customHeight="1">
      <c r="A124" s="11"/>
      <c r="B124" s="10"/>
      <c r="C124" s="9"/>
      <c r="D124" s="9"/>
      <c r="E124" s="9"/>
      <c r="F124" s="52"/>
      <c r="G124" s="52"/>
      <c r="H124" s="52"/>
      <c r="I124" s="52"/>
      <c r="J124" s="18"/>
      <c r="K124" s="18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5.75" customHeight="1">
      <c r="A125" s="11"/>
      <c r="B125" s="10"/>
      <c r="C125" s="9"/>
      <c r="D125" s="9"/>
      <c r="E125" s="9"/>
      <c r="F125" s="52"/>
      <c r="G125" s="52"/>
      <c r="H125" s="52"/>
      <c r="I125" s="52"/>
      <c r="J125" s="18"/>
      <c r="K125" s="18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5.75" customHeight="1">
      <c r="A126" s="11"/>
      <c r="B126" s="10"/>
      <c r="C126" s="9"/>
      <c r="D126" s="9"/>
      <c r="E126" s="9"/>
      <c r="F126" s="52"/>
      <c r="G126" s="52"/>
      <c r="H126" s="52"/>
      <c r="I126" s="52"/>
      <c r="J126" s="18"/>
      <c r="K126" s="18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5.75" customHeight="1">
      <c r="A127" s="11"/>
      <c r="B127" s="10"/>
      <c r="C127" s="9"/>
      <c r="D127" s="9"/>
      <c r="E127" s="9"/>
      <c r="F127" s="52"/>
      <c r="G127" s="52"/>
      <c r="H127" s="52"/>
      <c r="I127" s="52"/>
      <c r="J127" s="18"/>
      <c r="K127" s="18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5.75" customHeight="1">
      <c r="A128" s="11"/>
      <c r="B128" s="10"/>
      <c r="C128" s="9"/>
      <c r="D128" s="9"/>
      <c r="E128" s="9"/>
      <c r="F128" s="52"/>
      <c r="G128" s="52"/>
      <c r="H128" s="52"/>
      <c r="I128" s="52"/>
      <c r="J128" s="18"/>
      <c r="K128" s="18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5.75" customHeight="1">
      <c r="A129" s="11"/>
      <c r="B129" s="10"/>
      <c r="C129" s="9"/>
      <c r="D129" s="9"/>
      <c r="E129" s="9"/>
      <c r="F129" s="52"/>
      <c r="G129" s="52"/>
      <c r="H129" s="52"/>
      <c r="I129" s="52"/>
      <c r="J129" s="18"/>
      <c r="K129" s="18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5.75" customHeight="1">
      <c r="A130" s="11"/>
      <c r="B130" s="10"/>
      <c r="C130" s="9"/>
      <c r="D130" s="9"/>
      <c r="E130" s="9"/>
      <c r="F130" s="52"/>
      <c r="G130" s="52"/>
      <c r="H130" s="52"/>
      <c r="I130" s="52"/>
      <c r="J130" s="18"/>
      <c r="K130" s="1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5.75" customHeight="1">
      <c r="A131" s="11"/>
      <c r="B131" s="10"/>
      <c r="C131" s="9"/>
      <c r="D131" s="9"/>
      <c r="E131" s="9"/>
      <c r="F131" s="52"/>
      <c r="G131" s="52"/>
      <c r="H131" s="52"/>
      <c r="I131" s="52"/>
      <c r="J131" s="18"/>
      <c r="K131" s="1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5.75" customHeight="1">
      <c r="A132" s="11"/>
      <c r="B132" s="10"/>
      <c r="C132" s="9"/>
      <c r="D132" s="9"/>
      <c r="E132" s="9"/>
      <c r="F132" s="52"/>
      <c r="G132" s="52"/>
      <c r="H132" s="52"/>
      <c r="I132" s="52"/>
      <c r="J132" s="18"/>
      <c r="K132" s="18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5.75" customHeight="1">
      <c r="A133" s="11"/>
      <c r="B133" s="10"/>
      <c r="C133" s="9"/>
      <c r="D133" s="9"/>
      <c r="E133" s="9"/>
      <c r="F133" s="52"/>
      <c r="G133" s="52"/>
      <c r="H133" s="52"/>
      <c r="I133" s="52"/>
      <c r="J133" s="18"/>
      <c r="K133" s="18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5.75" customHeight="1">
      <c r="A134" s="11"/>
      <c r="B134" s="10"/>
      <c r="C134" s="9"/>
      <c r="D134" s="9"/>
      <c r="E134" s="9"/>
      <c r="F134" s="52"/>
      <c r="G134" s="52"/>
      <c r="H134" s="52"/>
      <c r="I134" s="52"/>
      <c r="J134" s="18"/>
      <c r="K134" s="18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5.75" customHeight="1">
      <c r="A135" s="11"/>
      <c r="B135" s="10"/>
      <c r="C135" s="9"/>
      <c r="D135" s="9"/>
      <c r="E135" s="9"/>
      <c r="F135" s="52"/>
      <c r="G135" s="52"/>
      <c r="H135" s="52"/>
      <c r="I135" s="52"/>
      <c r="J135" s="18"/>
      <c r="K135" s="18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5.75" customHeight="1">
      <c r="A136" s="11"/>
      <c r="B136" s="10"/>
      <c r="C136" s="9"/>
      <c r="D136" s="9"/>
      <c r="E136" s="9"/>
      <c r="F136" s="52"/>
      <c r="G136" s="52"/>
      <c r="H136" s="52"/>
      <c r="I136" s="52"/>
      <c r="J136" s="18"/>
      <c r="K136" s="18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5.75" customHeight="1">
      <c r="A137" s="11"/>
      <c r="B137" s="10"/>
      <c r="C137" s="9"/>
      <c r="D137" s="9"/>
      <c r="E137" s="9"/>
      <c r="F137" s="52"/>
      <c r="G137" s="52"/>
      <c r="H137" s="52"/>
      <c r="I137" s="52"/>
      <c r="J137" s="18"/>
      <c r="K137" s="18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5.75" customHeight="1">
      <c r="A138" s="11"/>
      <c r="B138" s="10"/>
      <c r="C138" s="9"/>
      <c r="D138" s="9"/>
      <c r="E138" s="9"/>
      <c r="F138" s="52"/>
      <c r="G138" s="52"/>
      <c r="H138" s="52"/>
      <c r="I138" s="52"/>
      <c r="J138" s="18"/>
      <c r="K138" s="18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5.75" customHeight="1">
      <c r="A139" s="11"/>
      <c r="B139" s="10"/>
      <c r="C139" s="9"/>
      <c r="D139" s="9"/>
      <c r="E139" s="9"/>
      <c r="F139" s="52"/>
      <c r="G139" s="52"/>
      <c r="H139" s="52"/>
      <c r="I139" s="52"/>
      <c r="J139" s="18"/>
      <c r="K139" s="18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5.75" customHeight="1">
      <c r="A140" s="11"/>
      <c r="B140" s="10"/>
      <c r="C140" s="9"/>
      <c r="D140" s="9"/>
      <c r="E140" s="9"/>
      <c r="F140" s="52"/>
      <c r="G140" s="52"/>
      <c r="H140" s="52"/>
      <c r="I140" s="52"/>
      <c r="J140" s="18"/>
      <c r="K140" s="18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5.75" customHeight="1">
      <c r="A141" s="11"/>
      <c r="B141" s="10"/>
      <c r="C141" s="9"/>
      <c r="D141" s="9"/>
      <c r="E141" s="9"/>
      <c r="F141" s="52"/>
      <c r="G141" s="52"/>
      <c r="H141" s="52"/>
      <c r="I141" s="52"/>
      <c r="J141" s="18"/>
      <c r="K141" s="18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5.75" customHeight="1">
      <c r="A142" s="11"/>
      <c r="B142" s="10"/>
      <c r="C142" s="9"/>
      <c r="D142" s="9"/>
      <c r="E142" s="9"/>
      <c r="F142" s="52"/>
      <c r="G142" s="52"/>
      <c r="H142" s="52"/>
      <c r="I142" s="52"/>
      <c r="J142" s="18"/>
      <c r="K142" s="18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5.75" customHeight="1">
      <c r="A143" s="11"/>
      <c r="B143" s="10"/>
      <c r="C143" s="9"/>
      <c r="D143" s="9"/>
      <c r="E143" s="9"/>
      <c r="F143" s="52"/>
      <c r="G143" s="52"/>
      <c r="H143" s="52"/>
      <c r="I143" s="52"/>
      <c r="J143" s="18"/>
      <c r="K143" s="18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5.75" customHeight="1">
      <c r="A144" s="11"/>
      <c r="B144" s="10"/>
      <c r="C144" s="9"/>
      <c r="D144" s="9"/>
      <c r="E144" s="9"/>
      <c r="F144" s="52"/>
      <c r="G144" s="52"/>
      <c r="H144" s="52"/>
      <c r="I144" s="52"/>
      <c r="J144" s="18"/>
      <c r="K144" s="18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5.75" customHeight="1">
      <c r="A145" s="11"/>
      <c r="B145" s="10"/>
      <c r="C145" s="9"/>
      <c r="D145" s="9"/>
      <c r="E145" s="9"/>
      <c r="F145" s="52"/>
      <c r="G145" s="52"/>
      <c r="H145" s="52"/>
      <c r="I145" s="52"/>
      <c r="J145" s="18"/>
      <c r="K145" s="18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5.75" customHeight="1">
      <c r="A146" s="11"/>
      <c r="B146" s="10"/>
      <c r="C146" s="9"/>
      <c r="D146" s="9"/>
      <c r="E146" s="9"/>
      <c r="F146" s="52"/>
      <c r="G146" s="52"/>
      <c r="H146" s="52"/>
      <c r="I146" s="52"/>
      <c r="J146" s="18"/>
      <c r="K146" s="18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5.75" customHeight="1">
      <c r="A147" s="11"/>
      <c r="B147" s="10"/>
      <c r="C147" s="9"/>
      <c r="D147" s="9"/>
      <c r="E147" s="9"/>
      <c r="F147" s="52"/>
      <c r="G147" s="52"/>
      <c r="H147" s="52"/>
      <c r="I147" s="52"/>
      <c r="J147" s="18"/>
      <c r="K147" s="18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5.75" customHeight="1">
      <c r="A148" s="11"/>
      <c r="B148" s="10"/>
      <c r="C148" s="9"/>
      <c r="D148" s="9"/>
      <c r="E148" s="9"/>
      <c r="F148" s="52"/>
      <c r="G148" s="52"/>
      <c r="H148" s="52"/>
      <c r="I148" s="52"/>
      <c r="J148" s="18"/>
      <c r="K148" s="18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5.75" customHeight="1">
      <c r="A149" s="11"/>
      <c r="B149" s="10"/>
      <c r="C149" s="9"/>
      <c r="D149" s="9"/>
      <c r="E149" s="9"/>
      <c r="F149" s="52"/>
      <c r="G149" s="52"/>
      <c r="H149" s="52"/>
      <c r="I149" s="52"/>
      <c r="J149" s="18"/>
      <c r="K149" s="18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5.75" customHeight="1">
      <c r="A150" s="11"/>
      <c r="B150" s="10"/>
      <c r="C150" s="9"/>
      <c r="D150" s="9"/>
      <c r="E150" s="9"/>
      <c r="F150" s="52"/>
      <c r="G150" s="52"/>
      <c r="H150" s="52"/>
      <c r="I150" s="52"/>
      <c r="J150" s="18"/>
      <c r="K150" s="18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5.75" customHeight="1">
      <c r="A151" s="11"/>
      <c r="B151" s="10"/>
      <c r="C151" s="9"/>
      <c r="D151" s="9"/>
      <c r="E151" s="9"/>
      <c r="F151" s="52"/>
      <c r="G151" s="52"/>
      <c r="H151" s="52"/>
      <c r="I151" s="52"/>
      <c r="J151" s="18"/>
      <c r="K151" s="18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5.75" customHeight="1">
      <c r="A152" s="11"/>
      <c r="B152" s="10"/>
      <c r="C152" s="9"/>
      <c r="D152" s="9"/>
      <c r="E152" s="9"/>
      <c r="F152" s="52"/>
      <c r="G152" s="52"/>
      <c r="H152" s="52"/>
      <c r="I152" s="52"/>
      <c r="J152" s="18"/>
      <c r="K152" s="18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5.75" customHeight="1">
      <c r="A153" s="11"/>
      <c r="B153" s="10"/>
      <c r="C153" s="9"/>
      <c r="D153" s="9"/>
      <c r="E153" s="9"/>
      <c r="F153" s="52"/>
      <c r="G153" s="52"/>
      <c r="H153" s="52"/>
      <c r="I153" s="52"/>
      <c r="J153" s="18"/>
      <c r="K153" s="18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5.75" customHeight="1">
      <c r="A154" s="11"/>
      <c r="B154" s="10"/>
      <c r="C154" s="9"/>
      <c r="D154" s="9"/>
      <c r="E154" s="9"/>
      <c r="F154" s="52"/>
      <c r="G154" s="52"/>
      <c r="H154" s="52"/>
      <c r="I154" s="52"/>
      <c r="J154" s="18"/>
      <c r="K154" s="18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5.75" customHeight="1">
      <c r="A155" s="11"/>
      <c r="B155" s="10"/>
      <c r="C155" s="9"/>
      <c r="D155" s="9"/>
      <c r="E155" s="9"/>
      <c r="F155" s="52"/>
      <c r="G155" s="52"/>
      <c r="H155" s="52"/>
      <c r="I155" s="52"/>
      <c r="J155" s="18"/>
      <c r="K155" s="18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5.75" customHeight="1">
      <c r="A156" s="11"/>
      <c r="B156" s="10"/>
      <c r="C156" s="9"/>
      <c r="D156" s="9"/>
      <c r="E156" s="9"/>
      <c r="F156" s="52"/>
      <c r="G156" s="52"/>
      <c r="H156" s="52"/>
      <c r="I156" s="52"/>
      <c r="J156" s="18"/>
      <c r="K156" s="18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5.75" customHeight="1">
      <c r="A157" s="11"/>
      <c r="B157" s="10"/>
      <c r="C157" s="9"/>
      <c r="D157" s="9"/>
      <c r="E157" s="9"/>
      <c r="F157" s="52"/>
      <c r="G157" s="52"/>
      <c r="H157" s="52"/>
      <c r="I157" s="52"/>
      <c r="J157" s="18"/>
      <c r="K157" s="18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5.75" customHeight="1">
      <c r="A158" s="11"/>
      <c r="B158" s="10"/>
      <c r="C158" s="9"/>
      <c r="D158" s="9"/>
      <c r="E158" s="9"/>
      <c r="F158" s="52"/>
      <c r="G158" s="52"/>
      <c r="H158" s="52"/>
      <c r="I158" s="52"/>
      <c r="J158" s="18"/>
      <c r="K158" s="18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5.75" customHeight="1">
      <c r="A159" s="11"/>
      <c r="B159" s="10"/>
      <c r="C159" s="9"/>
      <c r="D159" s="9"/>
      <c r="E159" s="9"/>
      <c r="F159" s="52"/>
      <c r="G159" s="52"/>
      <c r="H159" s="52"/>
      <c r="I159" s="52"/>
      <c r="J159" s="18"/>
      <c r="K159" s="18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5.75" customHeight="1">
      <c r="A160" s="11"/>
      <c r="B160" s="10"/>
      <c r="C160" s="9"/>
      <c r="D160" s="9"/>
      <c r="E160" s="9"/>
      <c r="F160" s="52"/>
      <c r="G160" s="52"/>
      <c r="H160" s="52"/>
      <c r="I160" s="52"/>
      <c r="J160" s="18"/>
      <c r="K160" s="18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5.75" customHeight="1">
      <c r="A161" s="11"/>
      <c r="B161" s="10"/>
      <c r="C161" s="9"/>
      <c r="D161" s="9"/>
      <c r="E161" s="9"/>
      <c r="F161" s="52"/>
      <c r="G161" s="52"/>
      <c r="H161" s="52"/>
      <c r="I161" s="52"/>
      <c r="J161" s="18"/>
      <c r="K161" s="18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5.75" customHeight="1">
      <c r="A162" s="11"/>
      <c r="B162" s="10"/>
      <c r="C162" s="9"/>
      <c r="D162" s="9"/>
      <c r="E162" s="9"/>
      <c r="F162" s="52"/>
      <c r="G162" s="52"/>
      <c r="H162" s="52"/>
      <c r="I162" s="52"/>
      <c r="J162" s="18"/>
      <c r="K162" s="18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5.75" customHeight="1">
      <c r="A163" s="11"/>
      <c r="B163" s="10"/>
      <c r="C163" s="9"/>
      <c r="D163" s="9"/>
      <c r="E163" s="9"/>
      <c r="F163" s="52"/>
      <c r="G163" s="52"/>
      <c r="H163" s="52"/>
      <c r="I163" s="52"/>
      <c r="J163" s="18"/>
      <c r="K163" s="18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5.75" customHeight="1">
      <c r="A164" s="11"/>
      <c r="B164" s="10"/>
      <c r="C164" s="9"/>
      <c r="D164" s="9"/>
      <c r="E164" s="9"/>
      <c r="F164" s="52"/>
      <c r="G164" s="52"/>
      <c r="H164" s="52"/>
      <c r="I164" s="52"/>
      <c r="J164" s="18"/>
      <c r="K164" s="18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5.75" customHeight="1">
      <c r="A165" s="11"/>
      <c r="B165" s="10"/>
      <c r="C165" s="9"/>
      <c r="D165" s="9"/>
      <c r="E165" s="9"/>
      <c r="F165" s="52"/>
      <c r="G165" s="52"/>
      <c r="H165" s="52"/>
      <c r="I165" s="52"/>
      <c r="J165" s="18"/>
      <c r="K165" s="18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5.75" customHeight="1">
      <c r="A166" s="11"/>
      <c r="B166" s="10"/>
      <c r="C166" s="9"/>
      <c r="D166" s="9"/>
      <c r="E166" s="9"/>
      <c r="F166" s="52"/>
      <c r="G166" s="52"/>
      <c r="H166" s="52"/>
      <c r="I166" s="52"/>
      <c r="J166" s="18"/>
      <c r="K166" s="18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5.75" customHeight="1">
      <c r="A167" s="11"/>
      <c r="B167" s="10"/>
      <c r="C167" s="9"/>
      <c r="D167" s="9"/>
      <c r="E167" s="9"/>
      <c r="F167" s="52"/>
      <c r="G167" s="52"/>
      <c r="H167" s="52"/>
      <c r="I167" s="52"/>
      <c r="J167" s="18"/>
      <c r="K167" s="18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5.75" customHeight="1">
      <c r="A168" s="11"/>
      <c r="B168" s="10"/>
      <c r="C168" s="9"/>
      <c r="D168" s="9"/>
      <c r="E168" s="9"/>
      <c r="F168" s="52"/>
      <c r="G168" s="52"/>
      <c r="H168" s="52"/>
      <c r="I168" s="52"/>
      <c r="J168" s="18"/>
      <c r="K168" s="18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5.75" customHeight="1">
      <c r="A169" s="11"/>
      <c r="B169" s="10"/>
      <c r="C169" s="9"/>
      <c r="D169" s="9"/>
      <c r="E169" s="9"/>
      <c r="F169" s="52"/>
      <c r="G169" s="52"/>
      <c r="H169" s="52"/>
      <c r="I169" s="52"/>
      <c r="J169" s="18"/>
      <c r="K169" s="18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5.75" customHeight="1">
      <c r="A170" s="11"/>
      <c r="B170" s="10"/>
      <c r="C170" s="9"/>
      <c r="D170" s="9"/>
      <c r="E170" s="9"/>
      <c r="F170" s="52"/>
      <c r="G170" s="52"/>
      <c r="H170" s="52"/>
      <c r="I170" s="52"/>
      <c r="J170" s="18"/>
      <c r="K170" s="18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5.75" customHeight="1">
      <c r="A171" s="11"/>
      <c r="B171" s="10"/>
      <c r="C171" s="9"/>
      <c r="D171" s="9"/>
      <c r="E171" s="9"/>
      <c r="F171" s="52"/>
      <c r="G171" s="52"/>
      <c r="H171" s="52"/>
      <c r="I171" s="52"/>
      <c r="J171" s="18"/>
      <c r="K171" s="18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5.75" customHeight="1">
      <c r="A172" s="11"/>
      <c r="B172" s="10"/>
      <c r="C172" s="9"/>
      <c r="D172" s="9"/>
      <c r="E172" s="9"/>
      <c r="F172" s="52"/>
      <c r="G172" s="52"/>
      <c r="H172" s="52"/>
      <c r="I172" s="52"/>
      <c r="J172" s="18"/>
      <c r="K172" s="18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5.75" customHeight="1">
      <c r="A173" s="11"/>
      <c r="B173" s="10"/>
      <c r="C173" s="9"/>
      <c r="D173" s="9"/>
      <c r="E173" s="9"/>
      <c r="F173" s="52"/>
      <c r="G173" s="52"/>
      <c r="H173" s="52"/>
      <c r="I173" s="52"/>
      <c r="J173" s="18"/>
      <c r="K173" s="18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5.75" customHeight="1">
      <c r="A174" s="11"/>
      <c r="B174" s="10"/>
      <c r="C174" s="9"/>
      <c r="D174" s="9"/>
      <c r="E174" s="9"/>
      <c r="F174" s="52"/>
      <c r="G174" s="52"/>
      <c r="H174" s="52"/>
      <c r="I174" s="52"/>
      <c r="J174" s="18"/>
      <c r="K174" s="18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5.75" customHeight="1">
      <c r="A175" s="11"/>
      <c r="B175" s="10"/>
      <c r="C175" s="9"/>
      <c r="D175" s="9"/>
      <c r="E175" s="9"/>
      <c r="F175" s="52"/>
      <c r="G175" s="52"/>
      <c r="H175" s="52"/>
      <c r="I175" s="52"/>
      <c r="J175" s="18"/>
      <c r="K175" s="18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5.75" customHeight="1">
      <c r="A176" s="11"/>
      <c r="B176" s="10"/>
      <c r="C176" s="9"/>
      <c r="D176" s="9"/>
      <c r="E176" s="9"/>
      <c r="F176" s="52"/>
      <c r="G176" s="52"/>
      <c r="H176" s="52"/>
      <c r="I176" s="52"/>
      <c r="J176" s="18"/>
      <c r="K176" s="18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5.75" customHeight="1">
      <c r="A177" s="11"/>
      <c r="B177" s="10"/>
      <c r="C177" s="9"/>
      <c r="D177" s="9"/>
      <c r="E177" s="9"/>
      <c r="F177" s="52"/>
      <c r="G177" s="52"/>
      <c r="H177" s="52"/>
      <c r="I177" s="52"/>
      <c r="J177" s="18"/>
      <c r="K177" s="18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5.75" customHeight="1">
      <c r="A178" s="11"/>
      <c r="B178" s="10"/>
      <c r="C178" s="9"/>
      <c r="D178" s="9"/>
      <c r="E178" s="9"/>
      <c r="F178" s="52"/>
      <c r="G178" s="52"/>
      <c r="H178" s="52"/>
      <c r="I178" s="52"/>
      <c r="J178" s="18"/>
      <c r="K178" s="18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5.75" customHeight="1">
      <c r="A179" s="11"/>
      <c r="B179" s="10"/>
      <c r="C179" s="9"/>
      <c r="D179" s="9"/>
      <c r="E179" s="9"/>
      <c r="F179" s="52"/>
      <c r="G179" s="52"/>
      <c r="H179" s="52"/>
      <c r="I179" s="52"/>
      <c r="J179" s="18"/>
      <c r="K179" s="18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5.75" customHeight="1">
      <c r="A180" s="11"/>
      <c r="B180" s="10"/>
      <c r="C180" s="9"/>
      <c r="D180" s="9"/>
      <c r="E180" s="9"/>
      <c r="F180" s="52"/>
      <c r="G180" s="52"/>
      <c r="H180" s="52"/>
      <c r="I180" s="52"/>
      <c r="J180" s="18"/>
      <c r="K180" s="18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5.75" customHeight="1">
      <c r="A181" s="11"/>
      <c r="B181" s="10"/>
      <c r="C181" s="9"/>
      <c r="D181" s="9"/>
      <c r="E181" s="9"/>
      <c r="F181" s="52"/>
      <c r="G181" s="52"/>
      <c r="H181" s="52"/>
      <c r="I181" s="52"/>
      <c r="J181" s="18"/>
      <c r="K181" s="18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5.75" customHeight="1">
      <c r="A182" s="11"/>
      <c r="B182" s="10"/>
      <c r="C182" s="9"/>
      <c r="D182" s="9"/>
      <c r="E182" s="9"/>
      <c r="F182" s="52"/>
      <c r="G182" s="52"/>
      <c r="H182" s="52"/>
      <c r="I182" s="52"/>
      <c r="J182" s="18"/>
      <c r="K182" s="18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5.75" customHeight="1">
      <c r="A183" s="11"/>
      <c r="B183" s="10"/>
      <c r="C183" s="9"/>
      <c r="D183" s="9"/>
      <c r="E183" s="9"/>
      <c r="F183" s="52"/>
      <c r="G183" s="52"/>
      <c r="H183" s="52"/>
      <c r="I183" s="52"/>
      <c r="J183" s="18"/>
      <c r="K183" s="18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5.75" customHeight="1">
      <c r="A184" s="11"/>
      <c r="B184" s="10"/>
      <c r="C184" s="9"/>
      <c r="D184" s="9"/>
      <c r="E184" s="9"/>
      <c r="F184" s="52"/>
      <c r="G184" s="52"/>
      <c r="H184" s="52"/>
      <c r="I184" s="52"/>
      <c r="J184" s="18"/>
      <c r="K184" s="18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5.75" customHeight="1">
      <c r="A185" s="11"/>
      <c r="B185" s="10"/>
      <c r="C185" s="9"/>
      <c r="D185" s="9"/>
      <c r="E185" s="9"/>
      <c r="F185" s="52"/>
      <c r="G185" s="52"/>
      <c r="H185" s="52"/>
      <c r="I185" s="52"/>
      <c r="J185" s="18"/>
      <c r="K185" s="18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5.75" customHeight="1">
      <c r="A186" s="11"/>
      <c r="B186" s="10"/>
      <c r="C186" s="9"/>
      <c r="D186" s="9"/>
      <c r="E186" s="9"/>
      <c r="F186" s="52"/>
      <c r="G186" s="52"/>
      <c r="H186" s="52"/>
      <c r="I186" s="52"/>
      <c r="J186" s="18"/>
      <c r="K186" s="18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5.75" customHeight="1">
      <c r="A187" s="11"/>
      <c r="B187" s="10"/>
      <c r="C187" s="9"/>
      <c r="D187" s="9"/>
      <c r="E187" s="9"/>
      <c r="F187" s="52"/>
      <c r="G187" s="52"/>
      <c r="H187" s="52"/>
      <c r="I187" s="52"/>
      <c r="J187" s="18"/>
      <c r="K187" s="18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5.75" customHeight="1">
      <c r="A188" s="11"/>
      <c r="B188" s="10"/>
      <c r="C188" s="9"/>
      <c r="D188" s="9"/>
      <c r="E188" s="9"/>
      <c r="F188" s="52"/>
      <c r="G188" s="52"/>
      <c r="H188" s="52"/>
      <c r="I188" s="52"/>
      <c r="J188" s="18"/>
      <c r="K188" s="18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5.75" customHeight="1">
      <c r="A189" s="11"/>
      <c r="B189" s="10"/>
      <c r="C189" s="9"/>
      <c r="D189" s="9"/>
      <c r="E189" s="9"/>
      <c r="F189" s="52"/>
      <c r="G189" s="52"/>
      <c r="H189" s="52"/>
      <c r="I189" s="52"/>
      <c r="J189" s="18"/>
      <c r="K189" s="18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5.75" customHeight="1">
      <c r="A190" s="11"/>
      <c r="B190" s="10"/>
      <c r="C190" s="9"/>
      <c r="D190" s="9"/>
      <c r="E190" s="9"/>
      <c r="F190" s="52"/>
      <c r="G190" s="52"/>
      <c r="H190" s="52"/>
      <c r="I190" s="52"/>
      <c r="J190" s="18"/>
      <c r="K190" s="18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5.75" customHeight="1">
      <c r="A191" s="11"/>
      <c r="B191" s="10"/>
      <c r="C191" s="9"/>
      <c r="D191" s="9"/>
      <c r="E191" s="9"/>
      <c r="F191" s="52"/>
      <c r="G191" s="52"/>
      <c r="H191" s="52"/>
      <c r="I191" s="52"/>
      <c r="J191" s="18"/>
      <c r="K191" s="18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5.75" customHeight="1">
      <c r="A192" s="11"/>
      <c r="B192" s="10"/>
      <c r="C192" s="9"/>
      <c r="D192" s="9"/>
      <c r="E192" s="9"/>
      <c r="F192" s="52"/>
      <c r="G192" s="52"/>
      <c r="H192" s="52"/>
      <c r="I192" s="52"/>
      <c r="J192" s="18"/>
      <c r="K192" s="18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5.75" customHeight="1">
      <c r="A193" s="11"/>
      <c r="B193" s="10"/>
      <c r="C193" s="9"/>
      <c r="D193" s="9"/>
      <c r="E193" s="9"/>
      <c r="F193" s="52"/>
      <c r="G193" s="52"/>
      <c r="H193" s="52"/>
      <c r="I193" s="52"/>
      <c r="J193" s="18"/>
      <c r="K193" s="18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5.75" customHeight="1">
      <c r="A194" s="11"/>
      <c r="B194" s="10"/>
      <c r="C194" s="9"/>
      <c r="D194" s="9"/>
      <c r="E194" s="9"/>
      <c r="F194" s="52"/>
      <c r="G194" s="52"/>
      <c r="H194" s="52"/>
      <c r="I194" s="52"/>
      <c r="J194" s="18"/>
      <c r="K194" s="18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5.75" customHeight="1">
      <c r="A195" s="11"/>
      <c r="B195" s="10"/>
      <c r="C195" s="9"/>
      <c r="D195" s="9"/>
      <c r="E195" s="9"/>
      <c r="F195" s="52"/>
      <c r="G195" s="52"/>
      <c r="H195" s="52"/>
      <c r="I195" s="52"/>
      <c r="J195" s="18"/>
      <c r="K195" s="18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5.75" customHeight="1">
      <c r="A196" s="11"/>
      <c r="B196" s="10"/>
      <c r="C196" s="9"/>
      <c r="D196" s="9"/>
      <c r="E196" s="9"/>
      <c r="F196" s="52"/>
      <c r="G196" s="52"/>
      <c r="H196" s="52"/>
      <c r="I196" s="52"/>
      <c r="J196" s="18"/>
      <c r="K196" s="18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5.75" customHeight="1">
      <c r="A197" s="11"/>
      <c r="B197" s="10"/>
      <c r="C197" s="9"/>
      <c r="D197" s="9"/>
      <c r="E197" s="9"/>
      <c r="F197" s="52"/>
      <c r="G197" s="52"/>
      <c r="H197" s="52"/>
      <c r="I197" s="52"/>
      <c r="J197" s="18"/>
      <c r="K197" s="18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5.75" customHeight="1">
      <c r="A198" s="11"/>
      <c r="B198" s="10"/>
      <c r="C198" s="9"/>
      <c r="D198" s="9"/>
      <c r="E198" s="9"/>
      <c r="F198" s="52"/>
      <c r="G198" s="52"/>
      <c r="H198" s="52"/>
      <c r="I198" s="52"/>
      <c r="J198" s="18"/>
      <c r="K198" s="18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5.75" customHeight="1">
      <c r="A199" s="11"/>
      <c r="B199" s="10"/>
      <c r="C199" s="9"/>
      <c r="D199" s="9"/>
      <c r="E199" s="9"/>
      <c r="F199" s="52"/>
      <c r="G199" s="52"/>
      <c r="H199" s="52"/>
      <c r="I199" s="52"/>
      <c r="J199" s="18"/>
      <c r="K199" s="18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5.75" customHeight="1">
      <c r="A200" s="11"/>
      <c r="B200" s="10"/>
      <c r="C200" s="9"/>
      <c r="D200" s="9"/>
      <c r="E200" s="9"/>
      <c r="F200" s="52"/>
      <c r="G200" s="52"/>
      <c r="H200" s="52"/>
      <c r="I200" s="52"/>
      <c r="J200" s="18"/>
      <c r="K200" s="18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5.75" customHeight="1">
      <c r="A201" s="11"/>
      <c r="B201" s="10"/>
      <c r="C201" s="9"/>
      <c r="D201" s="9"/>
      <c r="E201" s="9"/>
      <c r="F201" s="52"/>
      <c r="G201" s="52"/>
      <c r="H201" s="52"/>
      <c r="I201" s="52"/>
      <c r="J201" s="18"/>
      <c r="K201" s="18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5.75" customHeight="1">
      <c r="A202" s="11"/>
      <c r="B202" s="10"/>
      <c r="C202" s="9"/>
      <c r="D202" s="9"/>
      <c r="E202" s="9"/>
      <c r="F202" s="52"/>
      <c r="G202" s="52"/>
      <c r="H202" s="52"/>
      <c r="I202" s="52"/>
      <c r="J202" s="18"/>
      <c r="K202" s="18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5.75" customHeight="1">
      <c r="A203" s="11"/>
      <c r="B203" s="10"/>
      <c r="C203" s="9"/>
      <c r="D203" s="9"/>
      <c r="E203" s="9"/>
      <c r="F203" s="52"/>
      <c r="G203" s="52"/>
      <c r="H203" s="52"/>
      <c r="I203" s="52"/>
      <c r="J203" s="18"/>
      <c r="K203" s="18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5.75" customHeight="1">
      <c r="A204" s="11"/>
      <c r="B204" s="10"/>
      <c r="C204" s="9"/>
      <c r="D204" s="9"/>
      <c r="E204" s="9"/>
      <c r="F204" s="52"/>
      <c r="G204" s="52"/>
      <c r="H204" s="52"/>
      <c r="I204" s="52"/>
      <c r="J204" s="18"/>
      <c r="K204" s="18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5.75" customHeight="1">
      <c r="A205" s="11"/>
      <c r="B205" s="10"/>
      <c r="C205" s="9"/>
      <c r="D205" s="9"/>
      <c r="E205" s="9"/>
      <c r="F205" s="52"/>
      <c r="G205" s="52"/>
      <c r="H205" s="52"/>
      <c r="I205" s="52"/>
      <c r="J205" s="18"/>
      <c r="K205" s="18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5.75" customHeight="1">
      <c r="A206" s="11"/>
      <c r="B206" s="10"/>
      <c r="C206" s="9"/>
      <c r="D206" s="9"/>
      <c r="E206" s="9"/>
      <c r="F206" s="52"/>
      <c r="G206" s="52"/>
      <c r="H206" s="52"/>
      <c r="I206" s="52"/>
      <c r="J206" s="18"/>
      <c r="K206" s="18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5.75" customHeight="1">
      <c r="A207" s="11"/>
      <c r="B207" s="10"/>
      <c r="C207" s="9"/>
      <c r="D207" s="9"/>
      <c r="E207" s="9"/>
      <c r="F207" s="52"/>
      <c r="G207" s="52"/>
      <c r="H207" s="52"/>
      <c r="I207" s="52"/>
      <c r="J207" s="18"/>
      <c r="K207" s="18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5.75" customHeight="1">
      <c r="A208" s="11"/>
      <c r="B208" s="10"/>
      <c r="C208" s="9"/>
      <c r="D208" s="9"/>
      <c r="E208" s="9"/>
      <c r="F208" s="52"/>
      <c r="G208" s="52"/>
      <c r="H208" s="52"/>
      <c r="I208" s="52"/>
      <c r="J208" s="18"/>
      <c r="K208" s="18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5.75" customHeight="1">
      <c r="A209" s="11"/>
      <c r="B209" s="10"/>
      <c r="C209" s="9"/>
      <c r="D209" s="9"/>
      <c r="E209" s="9"/>
      <c r="F209" s="52"/>
      <c r="G209" s="52"/>
      <c r="H209" s="52"/>
      <c r="I209" s="52"/>
      <c r="J209" s="18"/>
      <c r="K209" s="18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5.75" customHeight="1">
      <c r="A210" s="11"/>
      <c r="B210" s="10"/>
      <c r="C210" s="9"/>
      <c r="D210" s="9"/>
      <c r="E210" s="9"/>
      <c r="F210" s="52"/>
      <c r="G210" s="52"/>
      <c r="H210" s="52"/>
      <c r="I210" s="52"/>
      <c r="J210" s="18"/>
      <c r="K210" s="18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5.75" customHeight="1">
      <c r="A211" s="11"/>
      <c r="B211" s="10"/>
      <c r="C211" s="9"/>
      <c r="D211" s="9"/>
      <c r="E211" s="9"/>
      <c r="F211" s="52"/>
      <c r="G211" s="52"/>
      <c r="H211" s="52"/>
      <c r="I211" s="52"/>
      <c r="J211" s="18"/>
      <c r="K211" s="18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5.75" customHeight="1">
      <c r="A212" s="11"/>
      <c r="B212" s="10"/>
      <c r="C212" s="9"/>
      <c r="D212" s="9"/>
      <c r="E212" s="9"/>
      <c r="F212" s="52"/>
      <c r="G212" s="52"/>
      <c r="H212" s="52"/>
      <c r="I212" s="52"/>
      <c r="J212" s="18"/>
      <c r="K212" s="18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5.75" customHeight="1">
      <c r="A213" s="11"/>
      <c r="B213" s="10"/>
      <c r="C213" s="9"/>
      <c r="D213" s="9"/>
      <c r="E213" s="9"/>
      <c r="F213" s="52"/>
      <c r="G213" s="52"/>
      <c r="H213" s="52"/>
      <c r="I213" s="52"/>
      <c r="J213" s="18"/>
      <c r="K213" s="18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5.75" customHeight="1">
      <c r="A214" s="11"/>
      <c r="B214" s="10"/>
      <c r="C214" s="9"/>
      <c r="D214" s="9"/>
      <c r="E214" s="9"/>
      <c r="F214" s="52"/>
      <c r="G214" s="52"/>
      <c r="H214" s="52"/>
      <c r="I214" s="52"/>
      <c r="J214" s="18"/>
      <c r="K214" s="18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5.75" customHeight="1">
      <c r="A215" s="11"/>
      <c r="B215" s="10"/>
      <c r="C215" s="9"/>
      <c r="D215" s="9"/>
      <c r="E215" s="9"/>
      <c r="F215" s="52"/>
      <c r="G215" s="52"/>
      <c r="H215" s="52"/>
      <c r="I215" s="52"/>
      <c r="J215" s="18"/>
      <c r="K215" s="18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5.75" customHeight="1">
      <c r="A216" s="11"/>
      <c r="B216" s="10"/>
      <c r="C216" s="9"/>
      <c r="D216" s="9"/>
      <c r="E216" s="9"/>
      <c r="F216" s="52"/>
      <c r="G216" s="52"/>
      <c r="H216" s="52"/>
      <c r="I216" s="52"/>
      <c r="J216" s="18"/>
      <c r="K216" s="18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5.75" customHeight="1">
      <c r="A217" s="11"/>
      <c r="B217" s="10"/>
      <c r="C217" s="9"/>
      <c r="D217" s="9"/>
      <c r="E217" s="9"/>
      <c r="F217" s="52"/>
      <c r="G217" s="52"/>
      <c r="H217" s="52"/>
      <c r="I217" s="52"/>
      <c r="J217" s="18"/>
      <c r="K217" s="18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5.75" customHeight="1">
      <c r="A218" s="11"/>
      <c r="B218" s="10"/>
      <c r="C218" s="9"/>
      <c r="D218" s="9"/>
      <c r="E218" s="9"/>
      <c r="F218" s="52"/>
      <c r="G218" s="52"/>
      <c r="H218" s="52"/>
      <c r="I218" s="52"/>
      <c r="J218" s="18"/>
      <c r="K218" s="18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5.75" customHeight="1">
      <c r="A219" s="11"/>
      <c r="B219" s="10"/>
      <c r="C219" s="9"/>
      <c r="D219" s="9"/>
      <c r="E219" s="9"/>
      <c r="F219" s="52"/>
      <c r="G219" s="52"/>
      <c r="H219" s="52"/>
      <c r="I219" s="52"/>
      <c r="J219" s="18"/>
      <c r="K219" s="18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5.75" customHeight="1">
      <c r="A220" s="11"/>
      <c r="B220" s="10"/>
      <c r="C220" s="9"/>
      <c r="D220" s="9"/>
      <c r="E220" s="9"/>
      <c r="F220" s="52"/>
      <c r="G220" s="52"/>
      <c r="H220" s="52"/>
      <c r="I220" s="52"/>
      <c r="J220" s="18"/>
      <c r="K220" s="18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5.75" customHeight="1">
      <c r="A221" s="11"/>
      <c r="B221" s="10"/>
      <c r="C221" s="9"/>
      <c r="D221" s="9"/>
      <c r="E221" s="9"/>
      <c r="F221" s="52"/>
      <c r="G221" s="52"/>
      <c r="H221" s="52"/>
      <c r="I221" s="52"/>
      <c r="J221" s="18"/>
      <c r="K221" s="18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5.75" customHeight="1">
      <c r="A222" s="11"/>
      <c r="B222" s="10"/>
      <c r="C222" s="9"/>
      <c r="D222" s="9"/>
      <c r="E222" s="9"/>
      <c r="F222" s="52"/>
      <c r="G222" s="52"/>
      <c r="H222" s="52"/>
      <c r="I222" s="52"/>
      <c r="J222" s="18"/>
      <c r="K222" s="18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5.75" customHeight="1">
      <c r="A223" s="11"/>
      <c r="B223" s="10"/>
      <c r="C223" s="9"/>
      <c r="D223" s="9"/>
      <c r="E223" s="9"/>
      <c r="F223" s="52"/>
      <c r="G223" s="52"/>
      <c r="H223" s="52"/>
      <c r="I223" s="52"/>
      <c r="J223" s="18"/>
      <c r="K223" s="18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5.75" customHeight="1">
      <c r="A224" s="11"/>
      <c r="B224" s="10"/>
      <c r="C224" s="9"/>
      <c r="D224" s="9"/>
      <c r="E224" s="9"/>
      <c r="F224" s="52"/>
      <c r="G224" s="52"/>
      <c r="H224" s="52"/>
      <c r="I224" s="52"/>
      <c r="J224" s="18"/>
      <c r="K224" s="18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5.75" customHeight="1">
      <c r="A225" s="11"/>
      <c r="B225" s="10"/>
      <c r="C225" s="9"/>
      <c r="D225" s="9"/>
      <c r="E225" s="9"/>
      <c r="F225" s="52"/>
      <c r="G225" s="52"/>
      <c r="H225" s="52"/>
      <c r="I225" s="52"/>
      <c r="J225" s="18"/>
      <c r="K225" s="18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5.75" customHeight="1">
      <c r="A226" s="11"/>
      <c r="B226" s="10"/>
      <c r="C226" s="9"/>
      <c r="D226" s="9"/>
      <c r="E226" s="9"/>
      <c r="F226" s="52"/>
      <c r="G226" s="52"/>
      <c r="H226" s="52"/>
      <c r="I226" s="52"/>
      <c r="J226" s="18"/>
      <c r="K226" s="18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5.75" customHeight="1">
      <c r="A227" s="11"/>
      <c r="B227" s="10"/>
      <c r="C227" s="9"/>
      <c r="D227" s="9"/>
      <c r="E227" s="9"/>
      <c r="F227" s="52"/>
      <c r="G227" s="52"/>
      <c r="H227" s="52"/>
      <c r="I227" s="52"/>
      <c r="J227" s="18"/>
      <c r="K227" s="18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5.75" customHeight="1">
      <c r="A228" s="11"/>
      <c r="B228" s="10"/>
      <c r="C228" s="9"/>
      <c r="D228" s="9"/>
      <c r="E228" s="9"/>
      <c r="F228" s="52"/>
      <c r="G228" s="52"/>
      <c r="H228" s="52"/>
      <c r="I228" s="52"/>
      <c r="J228" s="18"/>
      <c r="K228" s="18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5.75" customHeight="1">
      <c r="A229" s="11"/>
      <c r="B229" s="10"/>
      <c r="C229" s="9"/>
      <c r="D229" s="9"/>
      <c r="E229" s="9"/>
      <c r="F229" s="52"/>
      <c r="G229" s="52"/>
      <c r="H229" s="52"/>
      <c r="I229" s="52"/>
      <c r="J229" s="18"/>
      <c r="K229" s="18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5.75" customHeight="1">
      <c r="A230" s="11"/>
      <c r="B230" s="10"/>
      <c r="C230" s="9"/>
      <c r="D230" s="9"/>
      <c r="E230" s="9"/>
      <c r="F230" s="52"/>
      <c r="G230" s="52"/>
      <c r="H230" s="52"/>
      <c r="I230" s="52"/>
      <c r="J230" s="18"/>
      <c r="K230" s="18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5.75" customHeight="1">
      <c r="A231" s="11"/>
      <c r="B231" s="10"/>
      <c r="C231" s="9"/>
      <c r="D231" s="9"/>
      <c r="E231" s="9"/>
      <c r="F231" s="52"/>
      <c r="G231" s="52"/>
      <c r="H231" s="52"/>
      <c r="I231" s="52"/>
      <c r="J231" s="18"/>
      <c r="K231" s="18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5.75" customHeight="1">
      <c r="A232" s="11"/>
      <c r="B232" s="10"/>
      <c r="C232" s="9"/>
      <c r="D232" s="9"/>
      <c r="E232" s="9"/>
      <c r="F232" s="52"/>
      <c r="G232" s="52"/>
      <c r="H232" s="52"/>
      <c r="I232" s="52"/>
      <c r="J232" s="18"/>
      <c r="K232" s="18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5.75" customHeight="1">
      <c r="A233" s="11"/>
      <c r="B233" s="10"/>
      <c r="C233" s="9"/>
      <c r="D233" s="9"/>
      <c r="E233" s="9"/>
      <c r="F233" s="52"/>
      <c r="G233" s="52"/>
      <c r="H233" s="52"/>
      <c r="I233" s="52"/>
      <c r="J233" s="18"/>
      <c r="K233" s="18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5.75" customHeight="1">
      <c r="A234" s="11"/>
      <c r="B234" s="10"/>
      <c r="C234" s="9"/>
      <c r="D234" s="9"/>
      <c r="E234" s="9"/>
      <c r="F234" s="52"/>
      <c r="G234" s="52"/>
      <c r="H234" s="52"/>
      <c r="I234" s="52"/>
      <c r="J234" s="18"/>
      <c r="K234" s="18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5.75" customHeight="1">
      <c r="A235" s="11"/>
      <c r="B235" s="10"/>
      <c r="C235" s="9"/>
      <c r="D235" s="9"/>
      <c r="E235" s="9"/>
      <c r="F235" s="52"/>
      <c r="G235" s="52"/>
      <c r="H235" s="52"/>
      <c r="I235" s="52"/>
      <c r="J235" s="18"/>
      <c r="K235" s="18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5.75" customHeight="1">
      <c r="A236" s="11"/>
      <c r="B236" s="10"/>
      <c r="C236" s="9"/>
      <c r="D236" s="9"/>
      <c r="E236" s="9"/>
      <c r="F236" s="52"/>
      <c r="G236" s="52"/>
      <c r="H236" s="52"/>
      <c r="I236" s="52"/>
      <c r="J236" s="18"/>
      <c r="K236" s="18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5.75" customHeight="1">
      <c r="A237" s="11"/>
      <c r="B237" s="10"/>
      <c r="C237" s="9"/>
      <c r="D237" s="9"/>
      <c r="E237" s="9"/>
      <c r="F237" s="52"/>
      <c r="G237" s="52"/>
      <c r="H237" s="52"/>
      <c r="I237" s="52"/>
      <c r="J237" s="18"/>
      <c r="K237" s="18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5.75" customHeight="1">
      <c r="A238" s="11"/>
      <c r="B238" s="10"/>
      <c r="C238" s="9"/>
      <c r="D238" s="9"/>
      <c r="E238" s="9"/>
      <c r="F238" s="52"/>
      <c r="G238" s="52"/>
      <c r="H238" s="52"/>
      <c r="I238" s="52"/>
      <c r="J238" s="18"/>
      <c r="K238" s="18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5.75" customHeight="1">
      <c r="A239" s="11"/>
      <c r="B239" s="10"/>
      <c r="C239" s="9"/>
      <c r="D239" s="9"/>
      <c r="E239" s="9"/>
      <c r="F239" s="52"/>
      <c r="G239" s="52"/>
      <c r="H239" s="52"/>
      <c r="I239" s="52"/>
      <c r="J239" s="18"/>
      <c r="K239" s="18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5.75" customHeight="1">
      <c r="A240" s="11"/>
      <c r="B240" s="10"/>
      <c r="C240" s="9"/>
      <c r="D240" s="9"/>
      <c r="E240" s="9"/>
      <c r="F240" s="52"/>
      <c r="G240" s="52"/>
      <c r="H240" s="52"/>
      <c r="I240" s="52"/>
      <c r="J240" s="18"/>
      <c r="K240" s="18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5.75" customHeight="1">
      <c r="A241" s="11"/>
      <c r="B241" s="10"/>
      <c r="C241" s="9"/>
      <c r="D241" s="9"/>
      <c r="E241" s="9"/>
      <c r="F241" s="52"/>
      <c r="G241" s="52"/>
      <c r="H241" s="52"/>
      <c r="I241" s="52"/>
      <c r="J241" s="18"/>
      <c r="K241" s="18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5.75" customHeight="1">
      <c r="A242" s="11"/>
      <c r="B242" s="10"/>
      <c r="C242" s="9"/>
      <c r="D242" s="9"/>
      <c r="E242" s="9"/>
      <c r="F242" s="52"/>
      <c r="G242" s="52"/>
      <c r="H242" s="52"/>
      <c r="I242" s="52"/>
      <c r="J242" s="18"/>
      <c r="K242" s="18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5.75" customHeight="1">
      <c r="A243" s="11"/>
      <c r="B243" s="10"/>
      <c r="C243" s="9"/>
      <c r="D243" s="9"/>
      <c r="E243" s="9"/>
      <c r="F243" s="52"/>
      <c r="G243" s="52"/>
      <c r="H243" s="52"/>
      <c r="I243" s="52"/>
      <c r="J243" s="18"/>
      <c r="K243" s="18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5.75" customHeight="1">
      <c r="A244" s="11"/>
      <c r="B244" s="10"/>
      <c r="C244" s="9"/>
      <c r="D244" s="9"/>
      <c r="E244" s="9"/>
      <c r="F244" s="52"/>
      <c r="G244" s="52"/>
      <c r="H244" s="52"/>
      <c r="I244" s="52"/>
      <c r="J244" s="18"/>
      <c r="K244" s="18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5.75" customHeight="1">
      <c r="A245" s="11"/>
      <c r="B245" s="10"/>
      <c r="C245" s="9"/>
      <c r="D245" s="9"/>
      <c r="E245" s="9"/>
      <c r="F245" s="52"/>
      <c r="G245" s="52"/>
      <c r="H245" s="52"/>
      <c r="I245" s="52"/>
      <c r="J245" s="18"/>
      <c r="K245" s="18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5.75" customHeight="1">
      <c r="A246" s="11"/>
      <c r="B246" s="10"/>
      <c r="C246" s="9"/>
      <c r="D246" s="9"/>
      <c r="E246" s="9"/>
      <c r="F246" s="52"/>
      <c r="G246" s="52"/>
      <c r="H246" s="52"/>
      <c r="I246" s="52"/>
      <c r="J246" s="18"/>
      <c r="K246" s="18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5.75" customHeight="1">
      <c r="A247" s="11"/>
      <c r="B247" s="10"/>
      <c r="C247" s="9"/>
      <c r="D247" s="9"/>
      <c r="E247" s="9"/>
      <c r="F247" s="52"/>
      <c r="G247" s="52"/>
      <c r="H247" s="52"/>
      <c r="I247" s="52"/>
      <c r="J247" s="18"/>
      <c r="K247" s="18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5.75" customHeight="1">
      <c r="A248" s="11"/>
      <c r="B248" s="10"/>
      <c r="C248" s="9"/>
      <c r="D248" s="9"/>
      <c r="E248" s="9"/>
      <c r="F248" s="52"/>
      <c r="G248" s="52"/>
      <c r="H248" s="52"/>
      <c r="I248" s="52"/>
      <c r="J248" s="18"/>
      <c r="K248" s="18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5.75" customHeight="1">
      <c r="A249" s="11"/>
      <c r="B249" s="10"/>
      <c r="C249" s="9"/>
      <c r="D249" s="9"/>
      <c r="E249" s="9"/>
      <c r="F249" s="52"/>
      <c r="G249" s="52"/>
      <c r="H249" s="52"/>
      <c r="I249" s="52"/>
      <c r="J249" s="18"/>
      <c r="K249" s="18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5.75" customHeight="1">
      <c r="A250" s="11"/>
      <c r="B250" s="10"/>
      <c r="C250" s="9"/>
      <c r="D250" s="9"/>
      <c r="E250" s="9"/>
      <c r="F250" s="52"/>
      <c r="G250" s="52"/>
      <c r="H250" s="52"/>
      <c r="I250" s="52"/>
      <c r="J250" s="18"/>
      <c r="K250" s="18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5.75" customHeight="1">
      <c r="A251" s="11"/>
      <c r="B251" s="10"/>
      <c r="C251" s="9"/>
      <c r="D251" s="9"/>
      <c r="E251" s="9"/>
      <c r="F251" s="52"/>
      <c r="G251" s="52"/>
      <c r="H251" s="52"/>
      <c r="I251" s="52"/>
      <c r="J251" s="18"/>
      <c r="K251" s="18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5.75" customHeight="1">
      <c r="A252" s="11"/>
      <c r="B252" s="10"/>
      <c r="C252" s="9"/>
      <c r="D252" s="9"/>
      <c r="E252" s="9"/>
      <c r="F252" s="52"/>
      <c r="G252" s="52"/>
      <c r="H252" s="52"/>
      <c r="I252" s="52"/>
      <c r="J252" s="18"/>
      <c r="K252" s="18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5.75" customHeight="1">
      <c r="A253" s="11"/>
      <c r="B253" s="10"/>
      <c r="C253" s="9"/>
      <c r="D253" s="9"/>
      <c r="E253" s="9"/>
      <c r="F253" s="52"/>
      <c r="G253" s="52"/>
      <c r="H253" s="52"/>
      <c r="I253" s="52"/>
      <c r="J253" s="18"/>
      <c r="K253" s="18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5.75" customHeight="1">
      <c r="A254" s="11"/>
      <c r="B254" s="10"/>
      <c r="C254" s="9"/>
      <c r="D254" s="9"/>
      <c r="E254" s="9"/>
      <c r="F254" s="52"/>
      <c r="G254" s="52"/>
      <c r="H254" s="52"/>
      <c r="I254" s="52"/>
      <c r="J254" s="18"/>
      <c r="K254" s="18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5.75" customHeight="1">
      <c r="A255" s="11"/>
      <c r="B255" s="10"/>
      <c r="C255" s="9"/>
      <c r="D255" s="9"/>
      <c r="E255" s="9"/>
      <c r="F255" s="52"/>
      <c r="G255" s="52"/>
      <c r="H255" s="52"/>
      <c r="I255" s="52"/>
      <c r="J255" s="18"/>
      <c r="K255" s="18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5.75" customHeight="1">
      <c r="A256" s="11"/>
      <c r="B256" s="10"/>
      <c r="C256" s="9"/>
      <c r="D256" s="9"/>
      <c r="E256" s="9"/>
      <c r="F256" s="52"/>
      <c r="G256" s="52"/>
      <c r="H256" s="52"/>
      <c r="I256" s="52"/>
      <c r="J256" s="18"/>
      <c r="K256" s="18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5.75" customHeight="1">
      <c r="A257" s="11"/>
      <c r="B257" s="10"/>
      <c r="C257" s="9"/>
      <c r="D257" s="9"/>
      <c r="E257" s="9"/>
      <c r="F257" s="52"/>
      <c r="G257" s="52"/>
      <c r="H257" s="52"/>
      <c r="I257" s="52"/>
      <c r="J257" s="18"/>
      <c r="K257" s="18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5.75" customHeight="1">
      <c r="A258" s="11"/>
      <c r="B258" s="10"/>
      <c r="C258" s="9"/>
      <c r="D258" s="9"/>
      <c r="E258" s="9"/>
      <c r="F258" s="52"/>
      <c r="G258" s="52"/>
      <c r="H258" s="52"/>
      <c r="I258" s="52"/>
      <c r="J258" s="18"/>
      <c r="K258" s="18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5.75" customHeight="1">
      <c r="A259" s="11"/>
      <c r="B259" s="10"/>
      <c r="C259" s="9"/>
      <c r="D259" s="9"/>
      <c r="E259" s="9"/>
      <c r="F259" s="52"/>
      <c r="G259" s="52"/>
      <c r="H259" s="52"/>
      <c r="I259" s="52"/>
      <c r="J259" s="18"/>
      <c r="K259" s="18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5.75" customHeight="1">
      <c r="A260" s="11"/>
      <c r="B260" s="10"/>
      <c r="C260" s="9"/>
      <c r="D260" s="9"/>
      <c r="E260" s="9"/>
      <c r="F260" s="52"/>
      <c r="G260" s="52"/>
      <c r="H260" s="52"/>
      <c r="I260" s="52"/>
      <c r="J260" s="18"/>
      <c r="K260" s="18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5.75" customHeight="1">
      <c r="A261" s="11"/>
      <c r="B261" s="10"/>
      <c r="C261" s="9"/>
      <c r="D261" s="9"/>
      <c r="E261" s="9"/>
      <c r="F261" s="52"/>
      <c r="G261" s="52"/>
      <c r="H261" s="52"/>
      <c r="I261" s="52"/>
      <c r="J261" s="18"/>
      <c r="K261" s="18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5.75" customHeight="1">
      <c r="A262" s="11"/>
      <c r="B262" s="10"/>
      <c r="C262" s="9"/>
      <c r="D262" s="9"/>
      <c r="E262" s="9"/>
      <c r="F262" s="52"/>
      <c r="G262" s="52"/>
      <c r="H262" s="52"/>
      <c r="I262" s="52"/>
      <c r="J262" s="18"/>
      <c r="K262" s="18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5.75" customHeight="1">
      <c r="A263" s="11"/>
      <c r="B263" s="10"/>
      <c r="C263" s="9"/>
      <c r="D263" s="9"/>
      <c r="E263" s="9"/>
      <c r="F263" s="52"/>
      <c r="G263" s="52"/>
      <c r="H263" s="52"/>
      <c r="I263" s="52"/>
      <c r="J263" s="18"/>
      <c r="K263" s="18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5.75" customHeight="1">
      <c r="A264" s="11"/>
      <c r="B264" s="10"/>
      <c r="C264" s="9"/>
      <c r="D264" s="9"/>
      <c r="E264" s="9"/>
      <c r="F264" s="52"/>
      <c r="G264" s="52"/>
      <c r="H264" s="52"/>
      <c r="I264" s="52"/>
      <c r="J264" s="18"/>
      <c r="K264" s="18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5.75" customHeight="1">
      <c r="A265" s="11"/>
      <c r="B265" s="10"/>
      <c r="C265" s="9"/>
      <c r="D265" s="9"/>
      <c r="E265" s="9"/>
      <c r="F265" s="52"/>
      <c r="G265" s="52"/>
      <c r="H265" s="52"/>
      <c r="I265" s="52"/>
      <c r="J265" s="18"/>
      <c r="K265" s="18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5.75" customHeight="1">
      <c r="A266" s="11"/>
      <c r="B266" s="10"/>
      <c r="C266" s="9"/>
      <c r="D266" s="9"/>
      <c r="E266" s="9"/>
      <c r="F266" s="52"/>
      <c r="G266" s="52"/>
      <c r="H266" s="52"/>
      <c r="I266" s="52"/>
      <c r="J266" s="18"/>
      <c r="K266" s="18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19.71"/>
    <col customWidth="1" min="2" max="2" width="13.71"/>
    <col customWidth="1" min="3" max="3" width="16.14"/>
    <col customWidth="1" min="4" max="4" width="15.86"/>
    <col customWidth="1" min="5" max="5" width="16.14"/>
    <col customWidth="1" min="8" max="8" width="15.0"/>
    <col customWidth="1" min="9" max="9" width="17.57"/>
    <col customWidth="1" min="10" max="10" width="17.14"/>
  </cols>
  <sheetData>
    <row r="1" ht="15.75" customHeight="1">
      <c r="A1" s="1" t="s">
        <v>361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5.75" customHeight="1">
      <c r="A2" s="4" t="s">
        <v>362</v>
      </c>
      <c r="B2" s="7" t="s">
        <v>363</v>
      </c>
      <c r="C2" s="93"/>
      <c r="D2" s="93"/>
      <c r="E2" s="93"/>
      <c r="F2" s="94" t="s">
        <v>364</v>
      </c>
      <c r="G2" s="93"/>
      <c r="H2" s="93"/>
      <c r="I2" s="9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5.75" customHeight="1">
      <c r="A3" s="11"/>
      <c r="B3" s="10"/>
      <c r="C3" s="10"/>
      <c r="D3" s="70"/>
      <c r="E3" s="70"/>
      <c r="F3" s="49"/>
      <c r="G3" s="49"/>
      <c r="H3" s="49"/>
      <c r="I3" s="4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5.75" customHeight="1">
      <c r="A4" s="95"/>
      <c r="B4" s="70" t="s">
        <v>36</v>
      </c>
      <c r="C4" s="70" t="s">
        <v>37</v>
      </c>
      <c r="D4" s="70" t="s">
        <v>38</v>
      </c>
      <c r="E4" s="70" t="s">
        <v>39</v>
      </c>
      <c r="F4" s="70" t="s">
        <v>299</v>
      </c>
      <c r="G4" s="70" t="s">
        <v>300</v>
      </c>
      <c r="H4" s="70" t="s">
        <v>301</v>
      </c>
      <c r="I4" s="70" t="s">
        <v>302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5.75" customHeight="1">
      <c r="A5" s="96" t="s">
        <v>365</v>
      </c>
      <c r="B5" s="9"/>
      <c r="C5" s="97" t="s">
        <v>366</v>
      </c>
      <c r="D5" s="97" t="s">
        <v>367</v>
      </c>
      <c r="E5" s="97" t="s">
        <v>368</v>
      </c>
      <c r="F5" s="95" t="s">
        <v>369</v>
      </c>
      <c r="G5" s="95" t="s">
        <v>370</v>
      </c>
      <c r="H5" s="95" t="s">
        <v>371</v>
      </c>
      <c r="I5" s="95" t="s">
        <v>372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5.75" customHeight="1">
      <c r="A6" s="96" t="s">
        <v>373</v>
      </c>
      <c r="B6" s="2"/>
      <c r="C6" s="16" t="s">
        <v>374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5.75" customHeight="1">
      <c r="A7" s="96" t="s">
        <v>375</v>
      </c>
      <c r="B7" s="9"/>
      <c r="C7" s="98">
        <v>1200.0</v>
      </c>
      <c r="D7" s="98">
        <v>15.0</v>
      </c>
      <c r="E7" s="98">
        <v>54.0</v>
      </c>
      <c r="F7" s="95" t="s">
        <v>376</v>
      </c>
      <c r="G7" s="95" t="s">
        <v>377</v>
      </c>
      <c r="H7" s="95" t="s">
        <v>378</v>
      </c>
      <c r="I7" s="99">
        <v>0.5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5.75" customHeight="1">
      <c r="A8" s="20"/>
      <c r="B8" s="27"/>
      <c r="C8" s="27"/>
      <c r="D8" s="27"/>
      <c r="E8" s="27"/>
      <c r="F8" s="29"/>
      <c r="G8" s="29"/>
      <c r="H8" s="92"/>
      <c r="I8" s="9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5.75" customHeight="1">
      <c r="A9" s="100" t="s">
        <v>379</v>
      </c>
      <c r="B9" s="101"/>
      <c r="C9" s="101"/>
      <c r="D9" s="101"/>
      <c r="E9" s="101"/>
      <c r="F9" s="102"/>
      <c r="G9" s="102"/>
      <c r="H9" s="103"/>
      <c r="I9" s="10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5.75" customHeight="1">
      <c r="A10" s="20"/>
      <c r="B10" s="27"/>
      <c r="C10" s="27"/>
      <c r="D10" s="27"/>
      <c r="E10" s="27"/>
      <c r="F10" s="29"/>
      <c r="G10" s="29"/>
      <c r="H10" s="92"/>
      <c r="I10" s="9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5.75" customHeight="1">
      <c r="A11" s="20" t="s">
        <v>380</v>
      </c>
      <c r="B11" s="27"/>
      <c r="C11" s="27"/>
      <c r="D11" s="27"/>
      <c r="E11" s="27"/>
      <c r="F11" s="29"/>
      <c r="G11" s="29"/>
      <c r="H11" s="92"/>
      <c r="I11" s="9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15.75" customHeight="1">
      <c r="A12" s="13"/>
      <c r="B12" s="56"/>
      <c r="C12" s="56"/>
      <c r="D12" s="56"/>
      <c r="E12" s="56"/>
      <c r="F12" s="56"/>
      <c r="G12" s="56"/>
      <c r="H12" s="56"/>
      <c r="I12" s="1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5.75" customHeight="1">
      <c r="A13" s="56" t="s">
        <v>355</v>
      </c>
      <c r="B13" s="22" t="s">
        <v>36</v>
      </c>
      <c r="C13" s="22" t="s">
        <v>37</v>
      </c>
      <c r="D13" s="22" t="s">
        <v>38</v>
      </c>
      <c r="E13" s="22" t="s">
        <v>39</v>
      </c>
      <c r="F13" s="22" t="s">
        <v>299</v>
      </c>
      <c r="G13" s="22" t="s">
        <v>300</v>
      </c>
      <c r="H13" s="22" t="s">
        <v>301</v>
      </c>
      <c r="I13" s="22" t="s">
        <v>302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5.75" customHeight="1">
      <c r="A14" s="11"/>
      <c r="B14" s="11"/>
      <c r="C14" s="11"/>
      <c r="D14" s="11"/>
      <c r="E14" s="11"/>
      <c r="F14" s="65"/>
      <c r="G14" s="65"/>
      <c r="H14" s="65"/>
      <c r="I14" s="66"/>
      <c r="J14" s="40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ht="15.75" customHeight="1">
      <c r="A15" s="33" t="s">
        <v>125</v>
      </c>
      <c r="B15" s="30">
        <v>46.0</v>
      </c>
      <c r="C15" s="30">
        <v>155.0</v>
      </c>
      <c r="D15" s="30">
        <v>6.0</v>
      </c>
      <c r="E15" s="30">
        <v>5.0</v>
      </c>
      <c r="F15" s="34">
        <f t="shared" ref="F15:F16" si="1">C15/D15</f>
        <v>25.83333333</v>
      </c>
      <c r="G15" s="41">
        <f t="shared" ref="G15:G18" si="2">C15/E15</f>
        <v>31</v>
      </c>
      <c r="H15" s="34">
        <f>SUM(F15,G15)</f>
        <v>56.83333333</v>
      </c>
      <c r="I15" s="69">
        <f>C15/B15</f>
        <v>3.369565217</v>
      </c>
      <c r="J15" s="40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ht="15.75" customHeight="1">
      <c r="A16" s="33" t="s">
        <v>131</v>
      </c>
      <c r="B16" s="11">
        <v>240.0</v>
      </c>
      <c r="C16" s="30">
        <v>30.0</v>
      </c>
      <c r="D16" s="30">
        <v>1.0</v>
      </c>
      <c r="E16" s="30">
        <v>1.0</v>
      </c>
      <c r="F16" s="34">
        <f t="shared" si="1"/>
        <v>30</v>
      </c>
      <c r="G16" s="41">
        <f t="shared" si="2"/>
        <v>30</v>
      </c>
      <c r="H16" s="34">
        <v>60.0</v>
      </c>
      <c r="I16" s="35">
        <v>0.12</v>
      </c>
      <c r="J16" s="1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5.75" customHeight="1">
      <c r="A17" s="33" t="s">
        <v>285</v>
      </c>
      <c r="B17" s="30">
        <v>12.0</v>
      </c>
      <c r="C17" s="30">
        <v>60.0</v>
      </c>
      <c r="D17" s="30">
        <v>0.0</v>
      </c>
      <c r="E17" s="30">
        <v>3.0</v>
      </c>
      <c r="F17" s="69" t="s">
        <v>221</v>
      </c>
      <c r="G17" s="34">
        <f t="shared" si="2"/>
        <v>20</v>
      </c>
      <c r="H17" s="69" t="s">
        <v>221</v>
      </c>
      <c r="I17" s="69">
        <f t="shared" ref="I17:I18" si="3">C17/B17</f>
        <v>5</v>
      </c>
      <c r="J17" s="1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5.75" customHeight="1">
      <c r="A18" s="33" t="s">
        <v>285</v>
      </c>
      <c r="B18" s="30">
        <v>12.0</v>
      </c>
      <c r="C18" s="30">
        <v>60.0</v>
      </c>
      <c r="D18" s="30">
        <v>0.0</v>
      </c>
      <c r="E18" s="30">
        <v>3.0</v>
      </c>
      <c r="F18" s="69" t="s">
        <v>221</v>
      </c>
      <c r="G18" s="34">
        <f t="shared" si="2"/>
        <v>20</v>
      </c>
      <c r="H18" s="69" t="s">
        <v>221</v>
      </c>
      <c r="I18" s="69">
        <f t="shared" si="3"/>
        <v>5</v>
      </c>
      <c r="J18" s="1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5.75" customHeight="1">
      <c r="A19" s="11"/>
      <c r="B19" s="11"/>
      <c r="C19" s="11"/>
      <c r="D19" s="11"/>
      <c r="E19" s="11"/>
      <c r="F19" s="65"/>
      <c r="G19" s="65"/>
      <c r="H19" s="65"/>
      <c r="I19" s="66"/>
      <c r="J19" s="1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15.75" customHeight="1">
      <c r="A20" s="33" t="s">
        <v>239</v>
      </c>
      <c r="B20" s="30">
        <v>225.0</v>
      </c>
      <c r="C20" s="30">
        <v>222.0</v>
      </c>
      <c r="D20" s="30">
        <v>0.0</v>
      </c>
      <c r="E20" s="30">
        <v>25.0</v>
      </c>
      <c r="F20" s="41" t="s">
        <v>221</v>
      </c>
      <c r="G20" s="34">
        <f t="shared" ref="G20:G22" si="4">C20/E20</f>
        <v>8.88</v>
      </c>
      <c r="H20" s="41" t="s">
        <v>221</v>
      </c>
      <c r="I20" s="35">
        <f t="shared" ref="I20:I22" si="5">C20/B20</f>
        <v>0.9866666667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ht="15.75" customHeight="1">
      <c r="A21" s="33" t="s">
        <v>149</v>
      </c>
      <c r="B21" s="30">
        <v>276.0</v>
      </c>
      <c r="C21" s="30">
        <v>93.0</v>
      </c>
      <c r="D21" s="30">
        <v>2.5</v>
      </c>
      <c r="E21" s="30">
        <v>2.3</v>
      </c>
      <c r="F21" s="34">
        <f t="shared" ref="F21:F22" si="6">C21/D21</f>
        <v>37.2</v>
      </c>
      <c r="G21" s="41">
        <f t="shared" si="4"/>
        <v>40.43478261</v>
      </c>
      <c r="H21" s="34">
        <f t="shared" ref="H21:H22" si="7">SUM(F21,G21)</f>
        <v>77.63478261</v>
      </c>
      <c r="I21" s="35">
        <f t="shared" si="5"/>
        <v>0.3369565217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ht="15.75" customHeight="1">
      <c r="A22" s="33" t="s">
        <v>117</v>
      </c>
      <c r="B22" s="30">
        <v>123.0</v>
      </c>
      <c r="C22" s="30">
        <v>65.0</v>
      </c>
      <c r="D22" s="30">
        <v>8.0</v>
      </c>
      <c r="E22" s="30">
        <v>1.5</v>
      </c>
      <c r="F22" s="34">
        <f t="shared" si="6"/>
        <v>8.125</v>
      </c>
      <c r="G22" s="41">
        <f t="shared" si="4"/>
        <v>43.33333333</v>
      </c>
      <c r="H22" s="34">
        <f t="shared" si="7"/>
        <v>51.45833333</v>
      </c>
      <c r="I22" s="35">
        <f t="shared" si="5"/>
        <v>0.5284552846</v>
      </c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ht="15.75" customHeight="1">
      <c r="A23" s="11"/>
      <c r="B23" s="11"/>
      <c r="C23" s="11"/>
      <c r="D23" s="11"/>
      <c r="E23" s="11"/>
      <c r="F23" s="65"/>
      <c r="G23" s="65"/>
      <c r="H23" s="65"/>
      <c r="I23" s="66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ht="15.75" customHeight="1">
      <c r="A24" s="33" t="s">
        <v>72</v>
      </c>
      <c r="B24" s="30">
        <v>100.0</v>
      </c>
      <c r="C24" s="30">
        <v>91.0</v>
      </c>
      <c r="D24" s="30">
        <v>6.9</v>
      </c>
      <c r="E24" s="30">
        <v>6.0</v>
      </c>
      <c r="F24" s="34">
        <f>C24/D24</f>
        <v>13.1884058</v>
      </c>
      <c r="G24" s="34">
        <f>C24/E24</f>
        <v>15.16666667</v>
      </c>
      <c r="H24" s="34">
        <f>SUM(F24,G24)</f>
        <v>28.35507246</v>
      </c>
      <c r="I24" s="35">
        <f>C24/B24</f>
        <v>0.91</v>
      </c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ht="15.75" customHeight="1">
      <c r="A25" s="11"/>
      <c r="B25" s="11"/>
      <c r="C25" s="11"/>
      <c r="D25" s="11"/>
      <c r="E25" s="11"/>
      <c r="F25" s="65"/>
      <c r="G25" s="66"/>
      <c r="H25" s="66"/>
      <c r="I25" s="66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ht="15.75" customHeight="1">
      <c r="A26" s="33" t="s">
        <v>66</v>
      </c>
      <c r="B26" s="30">
        <v>100.0</v>
      </c>
      <c r="C26" s="30">
        <v>22.22</v>
      </c>
      <c r="D26" s="30">
        <v>1.11</v>
      </c>
      <c r="E26" s="30">
        <v>3.33</v>
      </c>
      <c r="F26" s="34">
        <f t="shared" ref="F26:F28" si="8">C26/D26</f>
        <v>20.01801802</v>
      </c>
      <c r="G26" s="34">
        <f t="shared" ref="G26:G29" si="9">C26/E26</f>
        <v>6.672672673</v>
      </c>
      <c r="H26" s="34">
        <f t="shared" ref="H26:H28" si="10">SUM(F26,G26)</f>
        <v>26.69069069</v>
      </c>
      <c r="I26" s="35">
        <f t="shared" ref="I26:I29" si="11">C26/B26</f>
        <v>0.2222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ht="15.75" customHeight="1">
      <c r="A27" s="33" t="s">
        <v>50</v>
      </c>
      <c r="B27" s="30">
        <v>200.0</v>
      </c>
      <c r="C27" s="30">
        <v>46.6</v>
      </c>
      <c r="D27" s="30">
        <v>4.6</v>
      </c>
      <c r="E27" s="30">
        <v>5.9</v>
      </c>
      <c r="F27" s="34">
        <f t="shared" si="8"/>
        <v>10.13043478</v>
      </c>
      <c r="G27" s="34">
        <f t="shared" si="9"/>
        <v>7.898305085</v>
      </c>
      <c r="H27" s="34">
        <f t="shared" si="10"/>
        <v>18.02873987</v>
      </c>
      <c r="I27" s="35">
        <f t="shared" si="11"/>
        <v>0.233</v>
      </c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ht="15.75" customHeight="1">
      <c r="A28" s="33" t="s">
        <v>97</v>
      </c>
      <c r="B28" s="30">
        <v>245.0</v>
      </c>
      <c r="C28" s="30">
        <v>70.0</v>
      </c>
      <c r="D28" s="30">
        <v>3.7</v>
      </c>
      <c r="E28" s="30">
        <v>3.2</v>
      </c>
      <c r="F28" s="34">
        <f t="shared" si="8"/>
        <v>18.91891892</v>
      </c>
      <c r="G28" s="34">
        <f t="shared" si="9"/>
        <v>21.875</v>
      </c>
      <c r="H28" s="34">
        <f t="shared" si="10"/>
        <v>40.79391892</v>
      </c>
      <c r="I28" s="35">
        <f t="shared" si="11"/>
        <v>0.2857142857</v>
      </c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ht="15.75" customHeight="1">
      <c r="A29" s="33" t="s">
        <v>260</v>
      </c>
      <c r="B29" s="30">
        <v>100.0</v>
      </c>
      <c r="C29" s="30">
        <v>249.2</v>
      </c>
      <c r="D29" s="30">
        <v>0.0</v>
      </c>
      <c r="E29" s="30">
        <v>25.74</v>
      </c>
      <c r="F29" s="43" t="s">
        <v>221</v>
      </c>
      <c r="G29" s="34">
        <f t="shared" si="9"/>
        <v>9.681429681</v>
      </c>
      <c r="H29" s="41" t="s">
        <v>221</v>
      </c>
      <c r="I29" s="69">
        <f t="shared" si="11"/>
        <v>2.492</v>
      </c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ht="15.75" customHeight="1">
      <c r="A30" s="11"/>
      <c r="B30" s="11"/>
      <c r="C30" s="11"/>
      <c r="D30" s="11"/>
      <c r="E30" s="11"/>
      <c r="F30" s="66"/>
      <c r="G30" s="66"/>
      <c r="H30" s="66"/>
      <c r="I30" s="66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5.75" customHeight="1">
      <c r="A31" s="11" t="s">
        <v>381</v>
      </c>
      <c r="B31" s="9">
        <v>120.0</v>
      </c>
      <c r="C31" s="9">
        <v>215.0</v>
      </c>
      <c r="D31" s="9">
        <v>0.0</v>
      </c>
      <c r="E31" s="9">
        <v>6.0</v>
      </c>
      <c r="F31" s="41" t="s">
        <v>221</v>
      </c>
      <c r="G31" s="34">
        <f>C31/E31</f>
        <v>35.83333333</v>
      </c>
      <c r="H31" s="41" t="s">
        <v>221</v>
      </c>
      <c r="I31" s="69">
        <f>C31/B31</f>
        <v>1.791666667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75" customHeight="1">
      <c r="A32" s="33"/>
      <c r="B32" s="33"/>
      <c r="C32" s="33"/>
      <c r="D32" s="33"/>
      <c r="E32" s="33"/>
      <c r="F32" s="104"/>
      <c r="G32" s="104"/>
      <c r="H32" s="104"/>
      <c r="I32" s="8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5.75" customHeight="1">
      <c r="A33" s="33" t="s">
        <v>330</v>
      </c>
      <c r="B33" s="30">
        <f t="shared" ref="B33:E33" si="12">SUM(B14:B32)</f>
        <v>1799</v>
      </c>
      <c r="C33" s="70">
        <f t="shared" si="12"/>
        <v>1379.02</v>
      </c>
      <c r="D33" s="70">
        <f t="shared" si="12"/>
        <v>33.81</v>
      </c>
      <c r="E33" s="70">
        <f t="shared" si="12"/>
        <v>90.97</v>
      </c>
      <c r="F33" s="35">
        <f>C33/D33</f>
        <v>40.78734102</v>
      </c>
      <c r="G33" s="35">
        <f>C33/E33</f>
        <v>15.15906343</v>
      </c>
      <c r="H33" s="71">
        <f>(SUM(F33,G33))</f>
        <v>55.94640445</v>
      </c>
      <c r="I33" s="71">
        <f>C33/B33</f>
        <v>0.7665480823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5.75" customHeight="1">
      <c r="A34" s="11"/>
      <c r="B34" s="9"/>
      <c r="C34" s="9"/>
      <c r="D34" s="9"/>
      <c r="E34" s="9"/>
      <c r="F34" s="52"/>
      <c r="G34" s="52"/>
      <c r="H34" s="52"/>
      <c r="I34" s="5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5.75" customHeight="1">
      <c r="A35" s="100"/>
      <c r="B35" s="101"/>
      <c r="C35" s="101"/>
      <c r="D35" s="101"/>
      <c r="E35" s="101"/>
      <c r="F35" s="102"/>
      <c r="G35" s="102"/>
      <c r="H35" s="103"/>
      <c r="I35" s="10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5.75" customHeight="1">
      <c r="A36" s="11"/>
      <c r="B36" s="9"/>
      <c r="C36" s="9"/>
      <c r="D36" s="9"/>
      <c r="E36" s="9"/>
      <c r="F36" s="52"/>
      <c r="G36" s="52"/>
      <c r="H36" s="52"/>
      <c r="I36" s="5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5.75" customHeight="1">
      <c r="A37" s="13" t="s">
        <v>382</v>
      </c>
      <c r="B37" s="22" t="s">
        <v>36</v>
      </c>
      <c r="C37" s="22" t="s">
        <v>37</v>
      </c>
      <c r="D37" s="22" t="s">
        <v>38</v>
      </c>
      <c r="E37" s="22" t="s">
        <v>39</v>
      </c>
      <c r="F37" s="22" t="s">
        <v>299</v>
      </c>
      <c r="G37" s="22" t="s">
        <v>300</v>
      </c>
      <c r="H37" s="22" t="s">
        <v>301</v>
      </c>
      <c r="I37" s="22" t="s">
        <v>302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5.75" customHeight="1">
      <c r="A38" s="20" t="s">
        <v>292</v>
      </c>
      <c r="B38" s="30"/>
      <c r="C38" s="30"/>
      <c r="D38" s="30"/>
      <c r="E38" s="30"/>
      <c r="F38" s="9"/>
      <c r="G38" s="47"/>
      <c r="H38" s="9"/>
      <c r="I38" s="5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5.75" customHeight="1">
      <c r="A39" s="33" t="s">
        <v>383</v>
      </c>
      <c r="B39" s="30">
        <v>150.0</v>
      </c>
      <c r="C39" s="30">
        <v>309.6</v>
      </c>
      <c r="D39" s="30">
        <v>0.0</v>
      </c>
      <c r="E39" s="30">
        <v>30.0</v>
      </c>
      <c r="F39" s="43" t="s">
        <v>221</v>
      </c>
      <c r="G39" s="31">
        <f>C39/E39</f>
        <v>10.32</v>
      </c>
      <c r="H39" s="43" t="s">
        <v>221</v>
      </c>
      <c r="I39" s="36">
        <f>C39/B39</f>
        <v>2.064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5.75" customHeight="1">
      <c r="A40" s="105"/>
      <c r="B40" s="106"/>
      <c r="C40" s="106"/>
      <c r="D40" s="106"/>
      <c r="E40" s="106"/>
      <c r="F40" s="9"/>
      <c r="G40" s="9"/>
      <c r="H40" s="10"/>
      <c r="I40" s="49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5.75" customHeight="1">
      <c r="A41" s="22" t="s">
        <v>384</v>
      </c>
      <c r="B41" s="22" t="s">
        <v>36</v>
      </c>
      <c r="C41" s="22" t="s">
        <v>37</v>
      </c>
      <c r="D41" s="22" t="s">
        <v>38</v>
      </c>
      <c r="E41" s="22" t="s">
        <v>39</v>
      </c>
      <c r="F41" s="22" t="s">
        <v>299</v>
      </c>
      <c r="G41" s="22" t="s">
        <v>300</v>
      </c>
      <c r="H41" s="22" t="s">
        <v>301</v>
      </c>
      <c r="I41" s="22" t="s">
        <v>302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5.75" customHeight="1">
      <c r="A42" s="20" t="s">
        <v>337</v>
      </c>
      <c r="B42" s="2"/>
      <c r="C42" s="2"/>
      <c r="D42" s="2"/>
      <c r="E42" s="2"/>
      <c r="F42" s="27"/>
      <c r="G42" s="27"/>
      <c r="H42" s="27"/>
      <c r="I42" s="4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5.75" customHeight="1">
      <c r="A43" s="2" t="s">
        <v>47</v>
      </c>
      <c r="B43" s="2">
        <v>45.0</v>
      </c>
      <c r="C43" s="2">
        <v>50.0</v>
      </c>
      <c r="D43" s="2">
        <v>11.0</v>
      </c>
      <c r="E43" s="2">
        <v>4.0</v>
      </c>
      <c r="F43" s="31">
        <f>C43/D43</f>
        <v>4.545454545</v>
      </c>
      <c r="G43" s="31">
        <f t="shared" ref="G43:G46" si="13">C43/E43</f>
        <v>12.5</v>
      </c>
      <c r="H43" s="31">
        <f>SUM(F43,G43)</f>
        <v>17.04545455</v>
      </c>
      <c r="I43" s="36">
        <f t="shared" ref="I43:I51" si="14">C43/B43</f>
        <v>1.111111111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5.75" customHeight="1">
      <c r="A44" s="33" t="s">
        <v>230</v>
      </c>
      <c r="B44" s="30">
        <v>46.0</v>
      </c>
      <c r="C44" s="30">
        <v>25.0</v>
      </c>
      <c r="D44" s="30">
        <v>0.0</v>
      </c>
      <c r="E44" s="30">
        <v>5.0</v>
      </c>
      <c r="F44" s="44" t="s">
        <v>221</v>
      </c>
      <c r="G44" s="31">
        <f t="shared" si="13"/>
        <v>5</v>
      </c>
      <c r="H44" s="44" t="s">
        <v>221</v>
      </c>
      <c r="I44" s="32">
        <f t="shared" si="14"/>
        <v>0.5434782609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75" customHeight="1">
      <c r="A45" s="33" t="s">
        <v>385</v>
      </c>
      <c r="B45" s="30">
        <v>20.0</v>
      </c>
      <c r="C45" s="30">
        <v>70.0</v>
      </c>
      <c r="D45" s="30">
        <v>6.0</v>
      </c>
      <c r="E45" s="30">
        <v>6.0</v>
      </c>
      <c r="F45" s="31">
        <f t="shared" ref="F45:F46" si="15">C45/D45</f>
        <v>11.66666667</v>
      </c>
      <c r="G45" s="31">
        <f t="shared" si="13"/>
        <v>11.66666667</v>
      </c>
      <c r="H45" s="31">
        <f t="shared" ref="H45:H46" si="16">SUM(F45,G45)</f>
        <v>23.33333333</v>
      </c>
      <c r="I45" s="36">
        <f t="shared" si="14"/>
        <v>3.5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5.75" customHeight="1">
      <c r="A46" s="33" t="s">
        <v>92</v>
      </c>
      <c r="B46" s="30">
        <v>180.8</v>
      </c>
      <c r="C46" s="30">
        <v>77.5</v>
      </c>
      <c r="D46" s="30">
        <v>10.0</v>
      </c>
      <c r="E46" s="30">
        <v>2.48</v>
      </c>
      <c r="F46" s="31">
        <f t="shared" si="15"/>
        <v>7.75</v>
      </c>
      <c r="G46" s="39">
        <f t="shared" si="13"/>
        <v>31.25</v>
      </c>
      <c r="H46" s="31">
        <f t="shared" si="16"/>
        <v>39</v>
      </c>
      <c r="I46" s="32">
        <f t="shared" si="14"/>
        <v>0.4286504425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5.75" customHeight="1">
      <c r="A47" s="33" t="s">
        <v>220</v>
      </c>
      <c r="B47" s="30">
        <v>240.0</v>
      </c>
      <c r="C47" s="30">
        <v>0.0</v>
      </c>
      <c r="D47" s="30">
        <v>0.0</v>
      </c>
      <c r="E47" s="30">
        <v>0.0</v>
      </c>
      <c r="F47" s="69" t="s">
        <v>221</v>
      </c>
      <c r="G47" s="69" t="s">
        <v>221</v>
      </c>
      <c r="H47" s="69" t="s">
        <v>221</v>
      </c>
      <c r="I47" s="32">
        <f t="shared" si="14"/>
        <v>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5.75" customHeight="1">
      <c r="A48" s="33" t="s">
        <v>242</v>
      </c>
      <c r="B48" s="30">
        <v>50.0</v>
      </c>
      <c r="C48" s="30">
        <v>58.8</v>
      </c>
      <c r="D48" s="30">
        <v>0.0</v>
      </c>
      <c r="E48" s="30">
        <v>9.8</v>
      </c>
      <c r="F48" s="45" t="s">
        <v>221</v>
      </c>
      <c r="G48" s="31">
        <f>C48/E48</f>
        <v>6</v>
      </c>
      <c r="H48" s="45" t="s">
        <v>221</v>
      </c>
      <c r="I48" s="36">
        <f t="shared" si="14"/>
        <v>1.176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5.75" customHeight="1">
      <c r="A49" s="33" t="s">
        <v>357</v>
      </c>
      <c r="B49" s="30">
        <v>5.8</v>
      </c>
      <c r="C49" s="30">
        <v>20.0</v>
      </c>
      <c r="D49" s="30">
        <v>3.4</v>
      </c>
      <c r="E49" s="30">
        <v>0.0</v>
      </c>
      <c r="F49" s="31">
        <f t="shared" ref="F49:F50" si="17">C49/D49</f>
        <v>5.882352941</v>
      </c>
      <c r="G49" s="69" t="s">
        <v>221</v>
      </c>
      <c r="H49" s="69" t="s">
        <v>221</v>
      </c>
      <c r="I49" s="36">
        <f t="shared" si="14"/>
        <v>3.448275862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5.75" customHeight="1">
      <c r="A50" s="2" t="s">
        <v>48</v>
      </c>
      <c r="B50" s="2">
        <v>15.0</v>
      </c>
      <c r="C50" s="2">
        <v>35.0</v>
      </c>
      <c r="D50" s="2">
        <v>6.0</v>
      </c>
      <c r="E50" s="2">
        <v>3.0</v>
      </c>
      <c r="F50" s="31">
        <f t="shared" si="17"/>
        <v>5.833333333</v>
      </c>
      <c r="G50" s="31">
        <f t="shared" ref="G50:G51" si="18">C50/E50</f>
        <v>11.66666667</v>
      </c>
      <c r="H50" s="31">
        <f>SUM(F50,G50)</f>
        <v>17.5</v>
      </c>
      <c r="I50" s="36">
        <f t="shared" si="14"/>
        <v>2.333333333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5.75" customHeight="1">
      <c r="A51" s="33" t="s">
        <v>386</v>
      </c>
      <c r="B51" s="30">
        <v>28.6</v>
      </c>
      <c r="C51" s="30">
        <v>110.0</v>
      </c>
      <c r="D51" s="30">
        <v>0.0</v>
      </c>
      <c r="E51" s="30">
        <v>16.0</v>
      </c>
      <c r="F51" s="69" t="s">
        <v>221</v>
      </c>
      <c r="G51" s="31">
        <f t="shared" si="18"/>
        <v>6.875</v>
      </c>
      <c r="H51" s="69" t="s">
        <v>221</v>
      </c>
      <c r="I51" s="36">
        <f t="shared" si="14"/>
        <v>3.846153846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5.14"/>
    <col customWidth="1" min="2" max="9" width="8.43"/>
    <col customWidth="1" min="10" max="10" width="11.57"/>
    <col customWidth="1" min="11" max="11" width="20.29"/>
    <col customWidth="1" min="12" max="12" width="23.57"/>
  </cols>
  <sheetData>
    <row r="1" ht="15.75" customHeight="1">
      <c r="A1" s="1" t="s">
        <v>387</v>
      </c>
      <c r="B1" s="9"/>
      <c r="C1" s="9"/>
      <c r="D1" s="9"/>
      <c r="E1" s="9"/>
      <c r="F1" s="52"/>
      <c r="G1" s="9"/>
      <c r="H1" s="52"/>
      <c r="I1" s="52"/>
      <c r="J1" s="27"/>
      <c r="K1" s="1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4" t="s">
        <v>388</v>
      </c>
      <c r="B2" s="9"/>
      <c r="C2" s="9"/>
      <c r="D2" s="9"/>
      <c r="E2" s="9"/>
      <c r="F2" s="52"/>
      <c r="G2" s="9"/>
      <c r="H2" s="52"/>
      <c r="I2" s="52"/>
      <c r="J2" s="27"/>
      <c r="K2" s="13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4"/>
      <c r="B3" s="9"/>
      <c r="C3" s="9"/>
      <c r="D3" s="9"/>
      <c r="E3" s="9"/>
      <c r="F3" s="52"/>
      <c r="G3" s="9"/>
      <c r="H3" s="52"/>
      <c r="I3" s="52"/>
      <c r="J3" s="27"/>
      <c r="K3" s="13"/>
      <c r="L3" s="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4" t="s">
        <v>292</v>
      </c>
      <c r="B4" s="2"/>
      <c r="C4" s="2"/>
      <c r="D4" s="2"/>
      <c r="E4" s="2"/>
      <c r="F4" s="2"/>
      <c r="G4" s="2"/>
      <c r="H4" s="2"/>
      <c r="I4" s="2"/>
      <c r="J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107" t="s">
        <v>220</v>
      </c>
      <c r="B5" s="2"/>
      <c r="C5" s="2"/>
      <c r="D5" s="2"/>
      <c r="E5" s="2"/>
      <c r="F5" s="2"/>
      <c r="G5" s="2"/>
      <c r="H5" s="2"/>
      <c r="I5" s="2"/>
      <c r="J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108" t="s">
        <v>389</v>
      </c>
      <c r="B6" s="2"/>
      <c r="C6" s="2"/>
      <c r="D6" s="2"/>
      <c r="E6" s="2"/>
      <c r="F6" s="2"/>
      <c r="G6" s="2"/>
      <c r="H6" s="2"/>
      <c r="I6" s="2"/>
      <c r="J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2"/>
      <c r="B7" s="2"/>
      <c r="C7" s="2"/>
      <c r="D7" s="2"/>
      <c r="E7" s="2"/>
      <c r="F7" s="2"/>
      <c r="G7" s="2"/>
      <c r="H7" s="2"/>
      <c r="I7" s="2"/>
      <c r="J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56" t="s">
        <v>355</v>
      </c>
      <c r="B8" s="22" t="s">
        <v>36</v>
      </c>
      <c r="C8" s="22" t="s">
        <v>37</v>
      </c>
      <c r="D8" s="22" t="s">
        <v>38</v>
      </c>
      <c r="E8" s="22" t="s">
        <v>39</v>
      </c>
      <c r="F8" s="22" t="s">
        <v>299</v>
      </c>
      <c r="G8" s="22" t="s">
        <v>300</v>
      </c>
      <c r="H8" s="22" t="s">
        <v>301</v>
      </c>
      <c r="I8" s="22" t="s">
        <v>302</v>
      </c>
      <c r="J8" s="109" t="s">
        <v>390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11"/>
      <c r="B9" s="9"/>
      <c r="C9" s="9"/>
      <c r="D9" s="9"/>
      <c r="E9" s="9"/>
      <c r="F9" s="47"/>
      <c r="G9" s="47"/>
      <c r="H9" s="47"/>
      <c r="I9" s="52"/>
      <c r="J9" s="110"/>
      <c r="K9" s="111"/>
      <c r="L9" s="111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ht="15.75" customHeight="1">
      <c r="A10" s="33" t="s">
        <v>356</v>
      </c>
      <c r="B10" s="9">
        <v>480.0</v>
      </c>
      <c r="C10" s="30">
        <v>33.2</v>
      </c>
      <c r="D10" s="30">
        <v>0.0</v>
      </c>
      <c r="E10" s="30">
        <v>0.0</v>
      </c>
      <c r="F10" s="41" t="s">
        <v>221</v>
      </c>
      <c r="G10" s="41" t="s">
        <v>221</v>
      </c>
      <c r="H10" s="41" t="s">
        <v>221</v>
      </c>
      <c r="I10" s="35">
        <f t="shared" ref="I10:I11" si="1">C10/B10</f>
        <v>0.06916666667</v>
      </c>
      <c r="J10" s="38">
        <v>480.0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33" t="s">
        <v>356</v>
      </c>
      <c r="B11" s="9">
        <v>480.0</v>
      </c>
      <c r="C11" s="30">
        <v>33.2</v>
      </c>
      <c r="D11" s="30">
        <v>0.0</v>
      </c>
      <c r="E11" s="30">
        <v>0.0</v>
      </c>
      <c r="F11" s="43" t="s">
        <v>221</v>
      </c>
      <c r="G11" s="43" t="s">
        <v>221</v>
      </c>
      <c r="H11" s="41" t="s">
        <v>221</v>
      </c>
      <c r="I11" s="35">
        <f t="shared" si="1"/>
        <v>0.06916666667</v>
      </c>
      <c r="J11" s="38">
        <v>480.0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11"/>
      <c r="B12" s="11"/>
      <c r="C12" s="11"/>
      <c r="D12" s="11"/>
      <c r="E12" s="11"/>
      <c r="F12" s="11"/>
      <c r="G12" s="66"/>
      <c r="H12" s="66"/>
      <c r="I12" s="66"/>
      <c r="J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33" t="s">
        <v>66</v>
      </c>
      <c r="B13" s="30">
        <v>177.0</v>
      </c>
      <c r="C13" s="30">
        <v>39.3</v>
      </c>
      <c r="D13" s="30">
        <v>1.9</v>
      </c>
      <c r="E13" s="30">
        <v>5.8</v>
      </c>
      <c r="F13" s="34">
        <f>C13/D13</f>
        <v>20.68421053</v>
      </c>
      <c r="G13" s="34">
        <f t="shared" ref="G13:G15" si="2">C13/E13</f>
        <v>6.775862069</v>
      </c>
      <c r="H13" s="34">
        <f>SUM(F13,G13)</f>
        <v>27.4600726</v>
      </c>
      <c r="I13" s="35">
        <f t="shared" ref="I13:I19" si="3">C13/B13</f>
        <v>0.2220338983</v>
      </c>
      <c r="J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33" t="s">
        <v>254</v>
      </c>
      <c r="B14" s="30">
        <v>140.0</v>
      </c>
      <c r="C14" s="30">
        <v>276.0</v>
      </c>
      <c r="D14" s="30">
        <v>0.0</v>
      </c>
      <c r="E14" s="30">
        <v>41.7</v>
      </c>
      <c r="F14" s="69" t="s">
        <v>221</v>
      </c>
      <c r="G14" s="34">
        <f t="shared" si="2"/>
        <v>6.618705036</v>
      </c>
      <c r="H14" s="69" t="s">
        <v>221</v>
      </c>
      <c r="I14" s="69">
        <f t="shared" si="3"/>
        <v>1.971428571</v>
      </c>
      <c r="J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33" t="s">
        <v>97</v>
      </c>
      <c r="B15" s="30">
        <v>150.0</v>
      </c>
      <c r="C15" s="30">
        <v>42.8</v>
      </c>
      <c r="D15" s="30">
        <v>2.2</v>
      </c>
      <c r="E15" s="30">
        <v>1.9</v>
      </c>
      <c r="F15" s="34">
        <f>C15/D15</f>
        <v>19.45454545</v>
      </c>
      <c r="G15" s="34">
        <f t="shared" si="2"/>
        <v>22.52631579</v>
      </c>
      <c r="H15" s="34">
        <f>SUM(F15,G15)</f>
        <v>41.98086124</v>
      </c>
      <c r="I15" s="35">
        <f t="shared" si="3"/>
        <v>0.2853333333</v>
      </c>
      <c r="J15" s="38">
        <v>100.0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33" t="s">
        <v>220</v>
      </c>
      <c r="B16" s="9">
        <v>240.0</v>
      </c>
      <c r="C16" s="30">
        <v>0.0</v>
      </c>
      <c r="D16" s="30">
        <v>0.0</v>
      </c>
      <c r="E16" s="30">
        <v>0.0</v>
      </c>
      <c r="F16" s="69" t="s">
        <v>221</v>
      </c>
      <c r="G16" s="69" t="s">
        <v>221</v>
      </c>
      <c r="H16" s="69" t="s">
        <v>221</v>
      </c>
      <c r="I16" s="35">
        <f t="shared" si="3"/>
        <v>0</v>
      </c>
      <c r="J16" s="38">
        <v>240.0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33" t="s">
        <v>357</v>
      </c>
      <c r="B17" s="30">
        <v>5.8</v>
      </c>
      <c r="C17" s="30">
        <v>20.0</v>
      </c>
      <c r="D17" s="30">
        <v>3.4</v>
      </c>
      <c r="E17" s="30">
        <v>0.0</v>
      </c>
      <c r="F17" s="34">
        <f t="shared" ref="F17:F18" si="4">C17/D17</f>
        <v>5.882352941</v>
      </c>
      <c r="G17" s="69" t="s">
        <v>221</v>
      </c>
      <c r="H17" s="69" t="s">
        <v>221</v>
      </c>
      <c r="I17" s="69">
        <f t="shared" si="3"/>
        <v>3.448275862</v>
      </c>
      <c r="J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33" t="s">
        <v>357</v>
      </c>
      <c r="B18" s="30">
        <v>5.8</v>
      </c>
      <c r="C18" s="30">
        <v>20.0</v>
      </c>
      <c r="D18" s="30">
        <v>3.4</v>
      </c>
      <c r="E18" s="30">
        <v>0.0</v>
      </c>
      <c r="F18" s="34">
        <f t="shared" si="4"/>
        <v>5.882352941</v>
      </c>
      <c r="G18" s="69" t="s">
        <v>221</v>
      </c>
      <c r="H18" s="69" t="s">
        <v>221</v>
      </c>
      <c r="I18" s="69">
        <f t="shared" si="3"/>
        <v>3.448275862</v>
      </c>
      <c r="J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33" t="s">
        <v>220</v>
      </c>
      <c r="B19" s="9">
        <v>240.0</v>
      </c>
      <c r="C19" s="30">
        <v>0.0</v>
      </c>
      <c r="D19" s="30">
        <v>0.0</v>
      </c>
      <c r="E19" s="30">
        <v>0.0</v>
      </c>
      <c r="F19" s="69" t="s">
        <v>221</v>
      </c>
      <c r="G19" s="69" t="s">
        <v>221</v>
      </c>
      <c r="H19" s="69" t="s">
        <v>221</v>
      </c>
      <c r="I19" s="35">
        <f t="shared" si="3"/>
        <v>0</v>
      </c>
      <c r="J19" s="38">
        <v>240.0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1"/>
      <c r="B20" s="9"/>
      <c r="C20" s="9"/>
      <c r="D20" s="9"/>
      <c r="E20" s="9"/>
      <c r="F20" s="66"/>
      <c r="G20" s="11"/>
      <c r="H20" s="66"/>
      <c r="I20" s="66"/>
      <c r="J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33" t="s">
        <v>358</v>
      </c>
      <c r="B21" s="30">
        <v>600.0</v>
      </c>
      <c r="C21" s="30">
        <v>280.0</v>
      </c>
      <c r="D21" s="30">
        <v>7.0</v>
      </c>
      <c r="E21" s="30">
        <v>7.0</v>
      </c>
      <c r="F21" s="34">
        <f>C21/D21</f>
        <v>40</v>
      </c>
      <c r="G21" s="41">
        <f>C21/E21</f>
        <v>40</v>
      </c>
      <c r="H21" s="41">
        <f>SUM(F21,G21)</f>
        <v>80</v>
      </c>
      <c r="I21" s="35">
        <f>C21/B21</f>
        <v>0.4666666667</v>
      </c>
      <c r="J21" s="38">
        <v>240.0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1"/>
      <c r="B22" s="9"/>
      <c r="C22" s="9"/>
      <c r="D22" s="9"/>
      <c r="E22" s="9"/>
      <c r="F22" s="66"/>
      <c r="G22" s="65"/>
      <c r="H22" s="66"/>
      <c r="I22" s="66"/>
      <c r="J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33" t="s">
        <v>359</v>
      </c>
      <c r="B23" s="30">
        <v>240.0</v>
      </c>
      <c r="C23" s="30">
        <v>220.0</v>
      </c>
      <c r="D23" s="30">
        <v>0.0</v>
      </c>
      <c r="E23" s="30">
        <v>0.0</v>
      </c>
      <c r="F23" s="41" t="s">
        <v>221</v>
      </c>
      <c r="G23" s="41" t="s">
        <v>221</v>
      </c>
      <c r="H23" s="41" t="s">
        <v>221</v>
      </c>
      <c r="I23" s="35">
        <f t="shared" ref="I23:I24" si="5">C23/B23</f>
        <v>0.9166666667</v>
      </c>
      <c r="J23" s="38">
        <v>240.0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33" t="s">
        <v>47</v>
      </c>
      <c r="B24" s="30">
        <v>45.0</v>
      </c>
      <c r="C24" s="30">
        <v>50.0</v>
      </c>
      <c r="D24" s="30">
        <v>11.0</v>
      </c>
      <c r="E24" s="30">
        <v>4.0</v>
      </c>
      <c r="F24" s="34">
        <f>C24/D24</f>
        <v>4.545454545</v>
      </c>
      <c r="G24" s="34">
        <f>C24/E24</f>
        <v>12.5</v>
      </c>
      <c r="H24" s="35">
        <f>SUM(F24,G24)</f>
        <v>17.04545455</v>
      </c>
      <c r="I24" s="69">
        <f t="shared" si="5"/>
        <v>1.111111111</v>
      </c>
      <c r="J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1"/>
      <c r="B25" s="9"/>
      <c r="C25" s="9"/>
      <c r="D25" s="9"/>
      <c r="E25" s="9"/>
      <c r="F25" s="66"/>
      <c r="G25" s="11"/>
      <c r="H25" s="66"/>
      <c r="I25" s="66"/>
      <c r="J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1" t="s">
        <v>360</v>
      </c>
      <c r="B26" s="9">
        <v>36.83</v>
      </c>
      <c r="C26" s="9">
        <v>72.0</v>
      </c>
      <c r="D26" s="9">
        <v>0.0</v>
      </c>
      <c r="E26" s="9">
        <v>6.0</v>
      </c>
      <c r="F26" s="69" t="s">
        <v>221</v>
      </c>
      <c r="G26" s="34">
        <f t="shared" ref="G26:G30" si="6">C26/E26</f>
        <v>12</v>
      </c>
      <c r="H26" s="69" t="s">
        <v>221</v>
      </c>
      <c r="I26" s="69">
        <f t="shared" ref="I26:I30" si="7">C26/B26</f>
        <v>1.954928048</v>
      </c>
      <c r="J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1" t="s">
        <v>360</v>
      </c>
      <c r="B27" s="9">
        <v>36.83</v>
      </c>
      <c r="C27" s="9">
        <v>72.0</v>
      </c>
      <c r="D27" s="9">
        <v>0.0</v>
      </c>
      <c r="E27" s="9">
        <v>6.0</v>
      </c>
      <c r="F27" s="69" t="s">
        <v>221</v>
      </c>
      <c r="G27" s="34">
        <f t="shared" si="6"/>
        <v>12</v>
      </c>
      <c r="H27" s="69" t="s">
        <v>221</v>
      </c>
      <c r="I27" s="69">
        <f t="shared" si="7"/>
        <v>1.954928048</v>
      </c>
      <c r="J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1" t="s">
        <v>360</v>
      </c>
      <c r="B28" s="9">
        <v>36.83</v>
      </c>
      <c r="C28" s="9">
        <v>72.0</v>
      </c>
      <c r="D28" s="9">
        <v>0.0</v>
      </c>
      <c r="E28" s="9">
        <v>6.0</v>
      </c>
      <c r="F28" s="69" t="s">
        <v>221</v>
      </c>
      <c r="G28" s="34">
        <f t="shared" si="6"/>
        <v>12</v>
      </c>
      <c r="H28" s="69" t="s">
        <v>221</v>
      </c>
      <c r="I28" s="69">
        <f t="shared" si="7"/>
        <v>1.954928048</v>
      </c>
      <c r="J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1" t="s">
        <v>360</v>
      </c>
      <c r="B29" s="9">
        <v>36.83</v>
      </c>
      <c r="C29" s="9">
        <v>72.0</v>
      </c>
      <c r="D29" s="9">
        <v>0.0</v>
      </c>
      <c r="E29" s="9">
        <v>6.0</v>
      </c>
      <c r="F29" s="69" t="s">
        <v>221</v>
      </c>
      <c r="G29" s="34">
        <f t="shared" si="6"/>
        <v>12</v>
      </c>
      <c r="H29" s="69" t="s">
        <v>221</v>
      </c>
      <c r="I29" s="69">
        <f t="shared" si="7"/>
        <v>1.954928048</v>
      </c>
      <c r="J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1" t="s">
        <v>360</v>
      </c>
      <c r="B30" s="9">
        <v>36.83</v>
      </c>
      <c r="C30" s="9">
        <v>72.0</v>
      </c>
      <c r="D30" s="9">
        <v>0.0</v>
      </c>
      <c r="E30" s="9">
        <v>6.0</v>
      </c>
      <c r="F30" s="69" t="s">
        <v>221</v>
      </c>
      <c r="G30" s="34">
        <f t="shared" si="6"/>
        <v>12</v>
      </c>
      <c r="H30" s="69" t="s">
        <v>221</v>
      </c>
      <c r="I30" s="69">
        <f t="shared" si="7"/>
        <v>1.954928048</v>
      </c>
      <c r="J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1"/>
      <c r="B31" s="11"/>
      <c r="C31" s="11"/>
      <c r="D31" s="11"/>
      <c r="E31" s="11"/>
      <c r="F31" s="66"/>
      <c r="G31" s="66"/>
      <c r="H31" s="66"/>
      <c r="I31" s="66"/>
      <c r="J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33" t="s">
        <v>92</v>
      </c>
      <c r="B32" s="30">
        <v>144.0</v>
      </c>
      <c r="C32" s="30">
        <v>62.0</v>
      </c>
      <c r="D32" s="30">
        <v>8.0</v>
      </c>
      <c r="E32" s="30">
        <v>2.0</v>
      </c>
      <c r="F32" s="34">
        <f>C32/D32</f>
        <v>7.75</v>
      </c>
      <c r="G32" s="41">
        <f>C32/E32</f>
        <v>31</v>
      </c>
      <c r="H32" s="34">
        <f>SUM(F32,G32)</f>
        <v>38.75</v>
      </c>
      <c r="I32" s="35">
        <f>C32/B32</f>
        <v>0.4305555556</v>
      </c>
      <c r="J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33"/>
      <c r="B33" s="33"/>
      <c r="C33" s="33"/>
      <c r="D33" s="33"/>
      <c r="E33" s="33"/>
      <c r="F33" s="88"/>
      <c r="G33" s="88"/>
      <c r="H33" s="88"/>
      <c r="I33" s="88"/>
      <c r="J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33" t="s">
        <v>330</v>
      </c>
      <c r="B34" s="30">
        <f t="shared" ref="B34:E34" si="8">SUM(B10:B33)</f>
        <v>3131.75</v>
      </c>
      <c r="C34" s="70">
        <f t="shared" si="8"/>
        <v>1436.5</v>
      </c>
      <c r="D34" s="70">
        <f t="shared" si="8"/>
        <v>36.9</v>
      </c>
      <c r="E34" s="70">
        <f t="shared" si="8"/>
        <v>92.4</v>
      </c>
      <c r="F34" s="35">
        <f>C34/D34</f>
        <v>38.9295393</v>
      </c>
      <c r="G34" s="35">
        <f>C34/E34</f>
        <v>15.5465368</v>
      </c>
      <c r="H34" s="71">
        <f>(SUM(F34,G34))</f>
        <v>54.47607609</v>
      </c>
      <c r="I34" s="71">
        <f>C34/B34</f>
        <v>0.4586892313</v>
      </c>
      <c r="J34" s="13">
        <f>SUM(J10:J33)</f>
        <v>2020</v>
      </c>
      <c r="K34" s="13"/>
      <c r="L34" s="13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13"/>
      <c r="L35" s="13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K36" s="13"/>
      <c r="L36" s="1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4" t="s">
        <v>292</v>
      </c>
      <c r="B37" s="9"/>
      <c r="C37" s="9"/>
      <c r="D37" s="9"/>
      <c r="E37" s="9"/>
      <c r="F37" s="52"/>
      <c r="G37" s="9"/>
      <c r="H37" s="52"/>
      <c r="I37" s="52"/>
      <c r="J37" s="27"/>
      <c r="K37" s="13"/>
      <c r="L37" s="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5" t="s">
        <v>391</v>
      </c>
      <c r="B38" s="9"/>
      <c r="C38" s="9"/>
      <c r="D38" s="9"/>
      <c r="E38" s="9"/>
      <c r="F38" s="52"/>
      <c r="G38" s="9"/>
      <c r="H38" s="52"/>
      <c r="I38" s="52"/>
      <c r="J38" s="27"/>
      <c r="K38" s="1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4" t="s">
        <v>392</v>
      </c>
      <c r="B39" s="56"/>
      <c r="C39" s="56"/>
      <c r="D39" s="56"/>
      <c r="E39" s="56"/>
      <c r="F39" s="56"/>
      <c r="G39" s="56"/>
      <c r="H39" s="56"/>
      <c r="I39" s="13"/>
      <c r="J39" s="13"/>
      <c r="K39" s="13"/>
      <c r="L39" s="1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12" t="s">
        <v>393</v>
      </c>
      <c r="B40" s="56"/>
      <c r="C40" s="56"/>
      <c r="D40" s="56"/>
      <c r="E40" s="56"/>
      <c r="F40" s="56"/>
      <c r="G40" s="56"/>
      <c r="H40" s="56"/>
      <c r="I40" s="13"/>
      <c r="J40" s="13"/>
      <c r="K40" s="13"/>
      <c r="L40" s="1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2"/>
      <c r="B41" s="56"/>
      <c r="C41" s="56"/>
      <c r="D41" s="56"/>
      <c r="E41" s="56"/>
      <c r="F41" s="56"/>
      <c r="G41" s="56"/>
      <c r="H41" s="56"/>
      <c r="I41" s="13"/>
      <c r="J41" s="13"/>
      <c r="K41" s="13"/>
      <c r="L41" s="1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56" t="s">
        <v>394</v>
      </c>
      <c r="B42" s="22" t="s">
        <v>36</v>
      </c>
      <c r="C42" s="22" t="s">
        <v>37</v>
      </c>
      <c r="D42" s="22" t="s">
        <v>38</v>
      </c>
      <c r="E42" s="22" t="s">
        <v>39</v>
      </c>
      <c r="F42" s="22" t="s">
        <v>299</v>
      </c>
      <c r="G42" s="22" t="s">
        <v>300</v>
      </c>
      <c r="H42" s="22" t="s">
        <v>301</v>
      </c>
      <c r="I42" s="22" t="s">
        <v>302</v>
      </c>
      <c r="J42" s="56" t="s">
        <v>395</v>
      </c>
      <c r="K42" s="56" t="s">
        <v>396</v>
      </c>
      <c r="L42" s="56" t="s">
        <v>397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33" t="s">
        <v>72</v>
      </c>
      <c r="B43" s="30">
        <v>432.0</v>
      </c>
      <c r="C43" s="30">
        <v>393.0</v>
      </c>
      <c r="D43" s="30">
        <v>29.8</v>
      </c>
      <c r="E43" s="30">
        <v>26.0</v>
      </c>
      <c r="F43" s="34">
        <f t="shared" ref="F43:F123" si="9">C43/D43</f>
        <v>13.18791946</v>
      </c>
      <c r="G43" s="34">
        <f t="shared" ref="G43:G123" si="10">C43/E43</f>
        <v>15.11538462</v>
      </c>
      <c r="H43" s="34">
        <f>SUM(F43:G43)</f>
        <v>28.30330408</v>
      </c>
      <c r="I43" s="35">
        <f t="shared" ref="I43:I123" si="11">C43/B43</f>
        <v>0.9097222222</v>
      </c>
      <c r="J43" s="113">
        <v>0.49</v>
      </c>
      <c r="K43" s="114">
        <f t="shared" ref="K43:K123" si="12">J43/B43</f>
        <v>0.001134259259</v>
      </c>
      <c r="L43" s="115">
        <f t="shared" ref="L43:L123" si="13">PRODUCT(K43,H43)</f>
        <v>0.03210328472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33" t="s">
        <v>52</v>
      </c>
      <c r="B44" s="30">
        <v>474.0</v>
      </c>
      <c r="C44" s="30">
        <v>53.0</v>
      </c>
      <c r="D44" s="30">
        <v>5.3</v>
      </c>
      <c r="E44" s="30">
        <v>5.3</v>
      </c>
      <c r="F44" s="34">
        <f t="shared" si="9"/>
        <v>10</v>
      </c>
      <c r="G44" s="34">
        <f t="shared" si="10"/>
        <v>10</v>
      </c>
      <c r="H44" s="34">
        <f t="shared" ref="H44:H46" si="14">SUM(F44,G44)</f>
        <v>20</v>
      </c>
      <c r="I44" s="35">
        <f t="shared" si="11"/>
        <v>0.111814346</v>
      </c>
      <c r="J44" s="113">
        <v>0.99</v>
      </c>
      <c r="K44" s="114">
        <f t="shared" si="12"/>
        <v>0.002088607595</v>
      </c>
      <c r="L44" s="115">
        <f t="shared" si="13"/>
        <v>0.0417721519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33" t="s">
        <v>49</v>
      </c>
      <c r="B45" s="30">
        <v>453.0</v>
      </c>
      <c r="C45" s="30">
        <v>91.0</v>
      </c>
      <c r="D45" s="30">
        <v>9.5</v>
      </c>
      <c r="E45" s="30">
        <v>9.9</v>
      </c>
      <c r="F45" s="34">
        <f t="shared" si="9"/>
        <v>9.578947368</v>
      </c>
      <c r="G45" s="34">
        <f t="shared" si="10"/>
        <v>9.191919192</v>
      </c>
      <c r="H45" s="34">
        <f t="shared" si="14"/>
        <v>18.77086656</v>
      </c>
      <c r="I45" s="35">
        <f t="shared" si="11"/>
        <v>0.2008830022</v>
      </c>
      <c r="J45" s="113">
        <v>1.99</v>
      </c>
      <c r="K45" s="114">
        <f t="shared" si="12"/>
        <v>0.004392935982</v>
      </c>
      <c r="L45" s="115">
        <f t="shared" si="13"/>
        <v>0.08245921513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33" t="s">
        <v>131</v>
      </c>
      <c r="B46" s="30">
        <v>240.0</v>
      </c>
      <c r="C46" s="30">
        <v>30.0</v>
      </c>
      <c r="D46" s="30">
        <v>1.0</v>
      </c>
      <c r="E46" s="30">
        <v>1.0</v>
      </c>
      <c r="F46" s="34">
        <f t="shared" si="9"/>
        <v>30</v>
      </c>
      <c r="G46" s="41">
        <f t="shared" si="10"/>
        <v>30</v>
      </c>
      <c r="H46" s="34">
        <f t="shared" si="14"/>
        <v>60</v>
      </c>
      <c r="I46" s="35">
        <f t="shared" si="11"/>
        <v>0.125</v>
      </c>
      <c r="J46" s="113">
        <v>0.34</v>
      </c>
      <c r="K46" s="114">
        <f t="shared" si="12"/>
        <v>0.001416666667</v>
      </c>
      <c r="L46" s="115">
        <f t="shared" si="13"/>
        <v>0.085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33" t="s">
        <v>177</v>
      </c>
      <c r="B47" s="30">
        <v>226.0</v>
      </c>
      <c r="C47" s="30">
        <v>201.0</v>
      </c>
      <c r="D47" s="30">
        <v>6.0</v>
      </c>
      <c r="E47" s="30">
        <v>2.4</v>
      </c>
      <c r="F47" s="34">
        <f t="shared" si="9"/>
        <v>33.5</v>
      </c>
      <c r="G47" s="41">
        <f t="shared" si="10"/>
        <v>83.75</v>
      </c>
      <c r="H47" s="41">
        <f>SUM(F47:G47)</f>
        <v>117.25</v>
      </c>
      <c r="I47" s="35">
        <f t="shared" si="11"/>
        <v>0.889380531</v>
      </c>
      <c r="J47" s="113">
        <v>0.2</v>
      </c>
      <c r="K47" s="114">
        <f t="shared" si="12"/>
        <v>0.0008849557522</v>
      </c>
      <c r="L47" s="115">
        <f t="shared" si="13"/>
        <v>0.1037610619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33" t="s">
        <v>63</v>
      </c>
      <c r="B48" s="30">
        <v>240.0</v>
      </c>
      <c r="C48" s="30">
        <v>81.0</v>
      </c>
      <c r="D48" s="30">
        <v>6.1</v>
      </c>
      <c r="E48" s="30">
        <v>6.8</v>
      </c>
      <c r="F48" s="34">
        <f t="shared" si="9"/>
        <v>13.27868852</v>
      </c>
      <c r="G48" s="34">
        <f t="shared" si="10"/>
        <v>11.91176471</v>
      </c>
      <c r="H48" s="34">
        <f t="shared" ref="H48:H49" si="15">SUM(F48,G48)</f>
        <v>25.19045323</v>
      </c>
      <c r="I48" s="35">
        <f t="shared" si="11"/>
        <v>0.3375</v>
      </c>
      <c r="J48" s="116">
        <v>1.0</v>
      </c>
      <c r="K48" s="114">
        <f t="shared" si="12"/>
        <v>0.004166666667</v>
      </c>
      <c r="L48" s="115">
        <f t="shared" si="13"/>
        <v>0.1049602218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33" t="s">
        <v>81</v>
      </c>
      <c r="B49" s="30">
        <v>589.0</v>
      </c>
      <c r="C49" s="30">
        <v>141.0</v>
      </c>
      <c r="D49" s="30">
        <v>20.0</v>
      </c>
      <c r="E49" s="30">
        <v>6.0</v>
      </c>
      <c r="F49" s="34">
        <f t="shared" si="9"/>
        <v>7.05</v>
      </c>
      <c r="G49" s="34">
        <f t="shared" si="10"/>
        <v>23.5</v>
      </c>
      <c r="H49" s="34">
        <f t="shared" si="15"/>
        <v>30.55</v>
      </c>
      <c r="I49" s="35">
        <f t="shared" si="11"/>
        <v>0.2393887946</v>
      </c>
      <c r="J49" s="113">
        <v>2.2</v>
      </c>
      <c r="K49" s="114">
        <f t="shared" si="12"/>
        <v>0.003735144312</v>
      </c>
      <c r="L49" s="115">
        <f t="shared" si="13"/>
        <v>0.1141086587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33" t="s">
        <v>398</v>
      </c>
      <c r="B50" s="30">
        <v>516.0</v>
      </c>
      <c r="C50" s="30">
        <v>2280.0</v>
      </c>
      <c r="D50" s="30">
        <v>12.0</v>
      </c>
      <c r="E50" s="30">
        <v>48.0</v>
      </c>
      <c r="F50" s="41">
        <f t="shared" si="9"/>
        <v>190</v>
      </c>
      <c r="G50" s="41">
        <f t="shared" si="10"/>
        <v>47.5</v>
      </c>
      <c r="H50" s="41">
        <f t="shared" ref="H50:H52" si="16">SUM(F50:G50)</f>
        <v>237.5</v>
      </c>
      <c r="I50" s="69">
        <f t="shared" si="11"/>
        <v>4.418604651</v>
      </c>
      <c r="J50" s="113">
        <v>0.25</v>
      </c>
      <c r="K50" s="114">
        <f t="shared" si="12"/>
        <v>0.000484496124</v>
      </c>
      <c r="L50" s="115">
        <f t="shared" si="13"/>
        <v>0.1150678295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33" t="s">
        <v>77</v>
      </c>
      <c r="B51" s="30">
        <v>141.0</v>
      </c>
      <c r="C51" s="30">
        <v>23.0</v>
      </c>
      <c r="D51" s="30">
        <v>1.6</v>
      </c>
      <c r="E51" s="30">
        <v>1.7</v>
      </c>
      <c r="F51" s="34">
        <f t="shared" si="9"/>
        <v>14.375</v>
      </c>
      <c r="G51" s="34">
        <f t="shared" si="10"/>
        <v>13.52941176</v>
      </c>
      <c r="H51" s="34">
        <f t="shared" si="16"/>
        <v>27.90441176</v>
      </c>
      <c r="I51" s="35">
        <f t="shared" si="11"/>
        <v>0.1631205674</v>
      </c>
      <c r="J51" s="113">
        <v>0.62</v>
      </c>
      <c r="K51" s="114">
        <f t="shared" si="12"/>
        <v>0.004397163121</v>
      </c>
      <c r="L51" s="115">
        <f t="shared" si="13"/>
        <v>0.1227002503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33" t="s">
        <v>161</v>
      </c>
      <c r="B52" s="30">
        <v>566.0</v>
      </c>
      <c r="C52" s="30">
        <v>90.0</v>
      </c>
      <c r="D52" s="30">
        <v>1.0</v>
      </c>
      <c r="E52" s="30">
        <v>3.0</v>
      </c>
      <c r="F52" s="41">
        <f t="shared" si="9"/>
        <v>90</v>
      </c>
      <c r="G52" s="41">
        <f t="shared" si="10"/>
        <v>30</v>
      </c>
      <c r="H52" s="41">
        <f t="shared" si="16"/>
        <v>120</v>
      </c>
      <c r="I52" s="35">
        <f t="shared" si="11"/>
        <v>0.1590106007</v>
      </c>
      <c r="J52" s="113">
        <v>0.6</v>
      </c>
      <c r="K52" s="114">
        <f t="shared" si="12"/>
        <v>0.001060070671</v>
      </c>
      <c r="L52" s="115">
        <f t="shared" si="13"/>
        <v>0.1272084806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33" t="s">
        <v>61</v>
      </c>
      <c r="B53" s="30">
        <v>453.0</v>
      </c>
      <c r="C53" s="30">
        <v>195.0</v>
      </c>
      <c r="D53" s="30">
        <v>17.2</v>
      </c>
      <c r="E53" s="30">
        <v>15.3</v>
      </c>
      <c r="F53" s="34">
        <f t="shared" si="9"/>
        <v>11.3372093</v>
      </c>
      <c r="G53" s="34">
        <f t="shared" si="10"/>
        <v>12.74509804</v>
      </c>
      <c r="H53" s="34">
        <f t="shared" ref="H53:H57" si="17">SUM(F53,G53)</f>
        <v>24.08230734</v>
      </c>
      <c r="I53" s="35">
        <f t="shared" si="11"/>
        <v>0.4304635762</v>
      </c>
      <c r="J53" s="113">
        <v>2.5</v>
      </c>
      <c r="K53" s="114">
        <f t="shared" si="12"/>
        <v>0.005518763797</v>
      </c>
      <c r="L53" s="115">
        <f t="shared" si="13"/>
        <v>0.1329045659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33" t="s">
        <v>47</v>
      </c>
      <c r="B54" s="30">
        <v>45.0</v>
      </c>
      <c r="C54" s="30">
        <v>50.0</v>
      </c>
      <c r="D54" s="30">
        <v>11.0</v>
      </c>
      <c r="E54" s="30">
        <v>4.0</v>
      </c>
      <c r="F54" s="34">
        <f t="shared" si="9"/>
        <v>4.545454545</v>
      </c>
      <c r="G54" s="34">
        <f t="shared" si="10"/>
        <v>12.5</v>
      </c>
      <c r="H54" s="34">
        <f t="shared" si="17"/>
        <v>17.04545455</v>
      </c>
      <c r="I54" s="69">
        <f t="shared" si="11"/>
        <v>1.111111111</v>
      </c>
      <c r="J54" s="116">
        <v>0.37</v>
      </c>
      <c r="K54" s="114">
        <f t="shared" si="12"/>
        <v>0.008222222222</v>
      </c>
      <c r="L54" s="115">
        <f t="shared" si="13"/>
        <v>0.1401515152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33" t="s">
        <v>130</v>
      </c>
      <c r="B55" s="30">
        <v>141.0</v>
      </c>
      <c r="C55" s="30">
        <v>57.0</v>
      </c>
      <c r="D55" s="30">
        <v>2.9</v>
      </c>
      <c r="E55" s="30">
        <v>1.9</v>
      </c>
      <c r="F55" s="34">
        <f t="shared" si="9"/>
        <v>19.65517241</v>
      </c>
      <c r="G55" s="41">
        <f t="shared" si="10"/>
        <v>30</v>
      </c>
      <c r="H55" s="34">
        <f t="shared" si="17"/>
        <v>49.65517241</v>
      </c>
      <c r="I55" s="35">
        <f t="shared" si="11"/>
        <v>0.4042553191</v>
      </c>
      <c r="J55" s="113">
        <v>0.4</v>
      </c>
      <c r="K55" s="114">
        <f t="shared" si="12"/>
        <v>0.002836879433</v>
      </c>
      <c r="L55" s="115">
        <f t="shared" si="13"/>
        <v>0.1408657373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33" t="s">
        <v>122</v>
      </c>
      <c r="B56" s="30">
        <v>453.0</v>
      </c>
      <c r="C56" s="30">
        <v>558.0</v>
      </c>
      <c r="D56" s="30">
        <v>20.3</v>
      </c>
      <c r="E56" s="30">
        <v>24.0</v>
      </c>
      <c r="F56" s="34">
        <f t="shared" si="9"/>
        <v>27.48768473</v>
      </c>
      <c r="G56" s="34">
        <f t="shared" si="10"/>
        <v>23.25</v>
      </c>
      <c r="H56" s="34">
        <f t="shared" si="17"/>
        <v>50.73768473</v>
      </c>
      <c r="I56" s="69">
        <f t="shared" si="11"/>
        <v>1.231788079</v>
      </c>
      <c r="J56" s="113">
        <v>1.39</v>
      </c>
      <c r="K56" s="114">
        <f t="shared" si="12"/>
        <v>0.003068432671</v>
      </c>
      <c r="L56" s="115">
        <f t="shared" si="13"/>
        <v>0.1556851695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33" t="s">
        <v>84</v>
      </c>
      <c r="B57" s="30">
        <v>255.0</v>
      </c>
      <c r="C57" s="30">
        <v>46.0</v>
      </c>
      <c r="D57" s="30">
        <v>3.1</v>
      </c>
      <c r="E57" s="30">
        <v>2.2</v>
      </c>
      <c r="F57" s="34">
        <f t="shared" si="9"/>
        <v>14.83870968</v>
      </c>
      <c r="G57" s="34">
        <f t="shared" si="10"/>
        <v>20.90909091</v>
      </c>
      <c r="H57" s="34">
        <f t="shared" si="17"/>
        <v>35.74780059</v>
      </c>
      <c r="I57" s="35">
        <f t="shared" si="11"/>
        <v>0.1803921569</v>
      </c>
      <c r="J57" s="116">
        <v>1.29</v>
      </c>
      <c r="K57" s="114">
        <f t="shared" si="12"/>
        <v>0.005058823529</v>
      </c>
      <c r="L57" s="115">
        <f t="shared" si="13"/>
        <v>0.1808418147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33" t="s">
        <v>399</v>
      </c>
      <c r="B58" s="30">
        <v>340.0</v>
      </c>
      <c r="C58" s="30">
        <v>322.0</v>
      </c>
      <c r="D58" s="30">
        <v>18.0</v>
      </c>
      <c r="E58" s="30">
        <v>17.0</v>
      </c>
      <c r="F58" s="34">
        <f t="shared" si="9"/>
        <v>17.88888889</v>
      </c>
      <c r="G58" s="34">
        <f t="shared" si="10"/>
        <v>18.94117647</v>
      </c>
      <c r="H58" s="34">
        <f t="shared" ref="H58:H59" si="18">SUM(F58:G58)</f>
        <v>36.83006536</v>
      </c>
      <c r="I58" s="35">
        <f t="shared" si="11"/>
        <v>0.9470588235</v>
      </c>
      <c r="J58" s="113">
        <v>1.69</v>
      </c>
      <c r="K58" s="114">
        <f t="shared" si="12"/>
        <v>0.004970588235</v>
      </c>
      <c r="L58" s="115">
        <f t="shared" si="13"/>
        <v>0.1830670896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33" t="s">
        <v>400</v>
      </c>
      <c r="B59" s="30">
        <v>411.0</v>
      </c>
      <c r="C59" s="30">
        <v>105.0</v>
      </c>
      <c r="D59" s="30">
        <v>6.0</v>
      </c>
      <c r="E59" s="30">
        <v>3.0</v>
      </c>
      <c r="F59" s="34">
        <f t="shared" si="9"/>
        <v>17.5</v>
      </c>
      <c r="G59" s="41">
        <f t="shared" si="10"/>
        <v>35</v>
      </c>
      <c r="H59" s="34">
        <f t="shared" si="18"/>
        <v>52.5</v>
      </c>
      <c r="I59" s="35">
        <f t="shared" si="11"/>
        <v>0.2554744526</v>
      </c>
      <c r="J59" s="113">
        <v>1.59</v>
      </c>
      <c r="K59" s="114">
        <f t="shared" si="12"/>
        <v>0.003868613139</v>
      </c>
      <c r="L59" s="115">
        <f t="shared" si="13"/>
        <v>0.2031021898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33" t="s">
        <v>401</v>
      </c>
      <c r="B60" s="30">
        <v>396.0</v>
      </c>
      <c r="C60" s="30">
        <v>634.0</v>
      </c>
      <c r="D60" s="30">
        <v>26.4</v>
      </c>
      <c r="E60" s="30">
        <v>68.6</v>
      </c>
      <c r="F60" s="34">
        <f t="shared" si="9"/>
        <v>24.01515152</v>
      </c>
      <c r="G60" s="34">
        <f t="shared" si="10"/>
        <v>9.241982507</v>
      </c>
      <c r="H60" s="34">
        <f t="shared" ref="H60:H61" si="19">SUM(F60,G60)</f>
        <v>33.25713402</v>
      </c>
      <c r="I60" s="69">
        <f t="shared" si="11"/>
        <v>1.601010101</v>
      </c>
      <c r="J60" s="113">
        <v>2.49</v>
      </c>
      <c r="K60" s="114">
        <f t="shared" si="12"/>
        <v>0.006287878788</v>
      </c>
      <c r="L60" s="115">
        <f t="shared" si="13"/>
        <v>0.2091168276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33" t="s">
        <v>48</v>
      </c>
      <c r="B61" s="30">
        <v>15.0</v>
      </c>
      <c r="C61" s="30">
        <v>35.0</v>
      </c>
      <c r="D61" s="30">
        <v>6.0</v>
      </c>
      <c r="E61" s="30">
        <v>3.0</v>
      </c>
      <c r="F61" s="34">
        <f t="shared" si="9"/>
        <v>5.833333333</v>
      </c>
      <c r="G61" s="34">
        <f t="shared" si="10"/>
        <v>11.66666667</v>
      </c>
      <c r="H61" s="34">
        <f t="shared" si="19"/>
        <v>17.5</v>
      </c>
      <c r="I61" s="69">
        <f t="shared" si="11"/>
        <v>2.333333333</v>
      </c>
      <c r="J61" s="113">
        <v>0.18</v>
      </c>
      <c r="K61" s="114">
        <f t="shared" si="12"/>
        <v>0.012</v>
      </c>
      <c r="L61" s="115">
        <f t="shared" si="13"/>
        <v>0.21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33" t="s">
        <v>402</v>
      </c>
      <c r="B62" s="30">
        <v>389.0</v>
      </c>
      <c r="C62" s="30">
        <v>260.0</v>
      </c>
      <c r="D62" s="30">
        <v>20.2</v>
      </c>
      <c r="E62" s="30">
        <v>13.1</v>
      </c>
      <c r="F62" s="34">
        <f t="shared" si="9"/>
        <v>12.87128713</v>
      </c>
      <c r="G62" s="34">
        <f t="shared" si="10"/>
        <v>19.84732824</v>
      </c>
      <c r="H62" s="34">
        <f t="shared" ref="H62:H64" si="20">SUM(F62:G62)</f>
        <v>32.71861537</v>
      </c>
      <c r="I62" s="35">
        <f t="shared" si="11"/>
        <v>0.6683804627</v>
      </c>
      <c r="J62" s="113">
        <v>2.5</v>
      </c>
      <c r="K62" s="114">
        <f t="shared" si="12"/>
        <v>0.006426735219</v>
      </c>
      <c r="L62" s="115">
        <f t="shared" si="13"/>
        <v>0.2102738777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33" t="s">
        <v>172</v>
      </c>
      <c r="B63" s="30">
        <v>907.0</v>
      </c>
      <c r="C63" s="30">
        <v>997.0</v>
      </c>
      <c r="D63" s="30">
        <v>16.2</v>
      </c>
      <c r="E63" s="30">
        <v>23.2</v>
      </c>
      <c r="F63" s="41">
        <f t="shared" si="9"/>
        <v>61.54320988</v>
      </c>
      <c r="G63" s="41">
        <f t="shared" si="10"/>
        <v>42.97413793</v>
      </c>
      <c r="H63" s="41">
        <f t="shared" si="20"/>
        <v>104.5173478</v>
      </c>
      <c r="I63" s="69">
        <f t="shared" si="11"/>
        <v>1.099228225</v>
      </c>
      <c r="J63" s="113">
        <v>1.99</v>
      </c>
      <c r="K63" s="114">
        <f t="shared" si="12"/>
        <v>0.002194046307</v>
      </c>
      <c r="L63" s="115">
        <f t="shared" si="13"/>
        <v>0.2293159009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33" t="s">
        <v>66</v>
      </c>
      <c r="B64" s="30">
        <v>226.1</v>
      </c>
      <c r="C64" s="30">
        <v>53.0</v>
      </c>
      <c r="D64" s="30">
        <v>2.7</v>
      </c>
      <c r="E64" s="30">
        <v>7.9</v>
      </c>
      <c r="F64" s="34">
        <f t="shared" si="9"/>
        <v>19.62962963</v>
      </c>
      <c r="G64" s="34">
        <f t="shared" si="10"/>
        <v>6.708860759</v>
      </c>
      <c r="H64" s="34">
        <f t="shared" si="20"/>
        <v>26.33849039</v>
      </c>
      <c r="I64" s="35">
        <f t="shared" si="11"/>
        <v>0.2344095533</v>
      </c>
      <c r="J64" s="113">
        <v>1.99</v>
      </c>
      <c r="K64" s="114">
        <f t="shared" si="12"/>
        <v>0.008801415303</v>
      </c>
      <c r="L64" s="115">
        <f t="shared" si="13"/>
        <v>0.2318159924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33" t="s">
        <v>97</v>
      </c>
      <c r="B65" s="30">
        <v>600.0</v>
      </c>
      <c r="C65" s="30">
        <v>250.0</v>
      </c>
      <c r="D65" s="30">
        <v>10.0</v>
      </c>
      <c r="E65" s="30">
        <v>10.0</v>
      </c>
      <c r="F65" s="34">
        <f t="shared" si="9"/>
        <v>25</v>
      </c>
      <c r="G65" s="34">
        <f t="shared" si="10"/>
        <v>25</v>
      </c>
      <c r="H65" s="34">
        <f>SUM(F65,G65)</f>
        <v>50</v>
      </c>
      <c r="I65" s="35">
        <f t="shared" si="11"/>
        <v>0.4166666667</v>
      </c>
      <c r="J65" s="113">
        <v>2.89</v>
      </c>
      <c r="K65" s="114">
        <f t="shared" si="12"/>
        <v>0.004816666667</v>
      </c>
      <c r="L65" s="115">
        <f t="shared" si="13"/>
        <v>0.2408333333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33" t="s">
        <v>103</v>
      </c>
      <c r="B66" s="30">
        <v>453.0</v>
      </c>
      <c r="C66" s="30">
        <v>1611.0</v>
      </c>
      <c r="D66" s="30">
        <v>50.3</v>
      </c>
      <c r="E66" s="30">
        <v>110.7</v>
      </c>
      <c r="F66" s="34">
        <f t="shared" si="9"/>
        <v>32.027833</v>
      </c>
      <c r="G66" s="34">
        <f t="shared" si="10"/>
        <v>14.55284553</v>
      </c>
      <c r="H66" s="34">
        <f t="shared" ref="H66:H67" si="21">SUM(F66:G66)</f>
        <v>46.58067853</v>
      </c>
      <c r="I66" s="69">
        <f t="shared" si="11"/>
        <v>3.556291391</v>
      </c>
      <c r="J66" s="113">
        <v>2.49</v>
      </c>
      <c r="K66" s="114">
        <f t="shared" si="12"/>
        <v>0.005496688742</v>
      </c>
      <c r="L66" s="115">
        <f t="shared" si="13"/>
        <v>0.2560394913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33" t="s">
        <v>403</v>
      </c>
      <c r="B67" s="30">
        <v>304.7</v>
      </c>
      <c r="C67" s="30">
        <v>150.0</v>
      </c>
      <c r="D67" s="30">
        <v>2.5</v>
      </c>
      <c r="E67" s="30">
        <v>7.5</v>
      </c>
      <c r="F67" s="41">
        <f t="shared" si="9"/>
        <v>60</v>
      </c>
      <c r="G67" s="34">
        <f t="shared" si="10"/>
        <v>20</v>
      </c>
      <c r="H67" s="41">
        <f t="shared" si="21"/>
        <v>80</v>
      </c>
      <c r="I67" s="35">
        <f t="shared" si="11"/>
        <v>0.4922874959</v>
      </c>
      <c r="J67" s="113">
        <v>1.0</v>
      </c>
      <c r="K67" s="114">
        <f t="shared" si="12"/>
        <v>0.003281916639</v>
      </c>
      <c r="L67" s="115">
        <f t="shared" si="13"/>
        <v>0.2625533311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33" t="s">
        <v>145</v>
      </c>
      <c r="B68" s="30">
        <v>396.0</v>
      </c>
      <c r="C68" s="30">
        <v>590.0</v>
      </c>
      <c r="D68" s="30">
        <v>9.9</v>
      </c>
      <c r="E68" s="30">
        <v>9.1</v>
      </c>
      <c r="F68" s="41">
        <f t="shared" si="9"/>
        <v>59.5959596</v>
      </c>
      <c r="G68" s="41">
        <f t="shared" si="10"/>
        <v>64.83516484</v>
      </c>
      <c r="H68" s="41">
        <f>SUM(F68,G68)</f>
        <v>124.4311244</v>
      </c>
      <c r="I68" s="69">
        <f t="shared" si="11"/>
        <v>1.48989899</v>
      </c>
      <c r="J68" s="113">
        <v>0.87</v>
      </c>
      <c r="K68" s="114">
        <f t="shared" si="12"/>
        <v>0.002196969697</v>
      </c>
      <c r="L68" s="115">
        <f t="shared" si="13"/>
        <v>0.2733714097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33" t="s">
        <v>404</v>
      </c>
      <c r="B69" s="30">
        <v>311.0</v>
      </c>
      <c r="C69" s="30">
        <v>160.0</v>
      </c>
      <c r="D69" s="30">
        <v>3.0</v>
      </c>
      <c r="E69" s="30">
        <v>30.0</v>
      </c>
      <c r="F69" s="41">
        <f t="shared" si="9"/>
        <v>53.33333333</v>
      </c>
      <c r="G69" s="34">
        <f t="shared" si="10"/>
        <v>5.333333333</v>
      </c>
      <c r="H69" s="34">
        <f>SUM(F69:G69)</f>
        <v>58.66666667</v>
      </c>
      <c r="I69" s="35">
        <f t="shared" si="11"/>
        <v>0.5144694534</v>
      </c>
      <c r="J69" s="113">
        <v>1.5</v>
      </c>
      <c r="K69" s="114">
        <f t="shared" si="12"/>
        <v>0.004823151125</v>
      </c>
      <c r="L69" s="115">
        <f t="shared" si="13"/>
        <v>0.2829581994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33" t="s">
        <v>50</v>
      </c>
      <c r="B70" s="30">
        <v>311.0</v>
      </c>
      <c r="C70" s="30">
        <v>72.1</v>
      </c>
      <c r="D70" s="30">
        <v>7.21</v>
      </c>
      <c r="E70" s="30">
        <v>9.27</v>
      </c>
      <c r="F70" s="34">
        <f t="shared" si="9"/>
        <v>10</v>
      </c>
      <c r="G70" s="34">
        <f t="shared" si="10"/>
        <v>7.777777778</v>
      </c>
      <c r="H70" s="34">
        <f t="shared" ref="H70:H71" si="22">SUM(F70,G70)</f>
        <v>17.77777778</v>
      </c>
      <c r="I70" s="35">
        <f t="shared" si="11"/>
        <v>0.2318327974</v>
      </c>
      <c r="J70" s="116">
        <v>4.99</v>
      </c>
      <c r="K70" s="114">
        <f t="shared" si="12"/>
        <v>0.01604501608</v>
      </c>
      <c r="L70" s="115">
        <f t="shared" si="13"/>
        <v>0.2852447303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33" t="s">
        <v>92</v>
      </c>
      <c r="B71" s="30">
        <v>480.0</v>
      </c>
      <c r="C71" s="30">
        <v>206.6</v>
      </c>
      <c r="D71" s="30">
        <v>26.6</v>
      </c>
      <c r="E71" s="30">
        <v>6.6</v>
      </c>
      <c r="F71" s="34">
        <f t="shared" si="9"/>
        <v>7.766917293</v>
      </c>
      <c r="G71" s="41">
        <f t="shared" si="10"/>
        <v>31.3030303</v>
      </c>
      <c r="H71" s="34">
        <f t="shared" si="22"/>
        <v>39.0699476</v>
      </c>
      <c r="I71" s="35">
        <f t="shared" si="11"/>
        <v>0.4304166667</v>
      </c>
      <c r="J71" s="116">
        <v>3.59</v>
      </c>
      <c r="K71" s="114">
        <f t="shared" si="12"/>
        <v>0.007479166667</v>
      </c>
      <c r="L71" s="115">
        <f t="shared" si="13"/>
        <v>0.2922106497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33" t="s">
        <v>65</v>
      </c>
      <c r="B72" s="30">
        <v>330.0</v>
      </c>
      <c r="C72" s="30">
        <v>102.0</v>
      </c>
      <c r="D72" s="30">
        <v>11.2</v>
      </c>
      <c r="E72" s="30">
        <v>6.0</v>
      </c>
      <c r="F72" s="34">
        <f t="shared" si="9"/>
        <v>9.107142857</v>
      </c>
      <c r="G72" s="34">
        <f t="shared" si="10"/>
        <v>17</v>
      </c>
      <c r="H72" s="34">
        <f>SUM(F72:G72)</f>
        <v>26.10714286</v>
      </c>
      <c r="I72" s="35">
        <f t="shared" si="11"/>
        <v>0.3090909091</v>
      </c>
      <c r="J72" s="113">
        <v>3.79</v>
      </c>
      <c r="K72" s="114">
        <f t="shared" si="12"/>
        <v>0.01148484848</v>
      </c>
      <c r="L72" s="115">
        <f t="shared" si="13"/>
        <v>0.2998365801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33" t="s">
        <v>405</v>
      </c>
      <c r="B73" s="30">
        <v>566.0</v>
      </c>
      <c r="C73" s="30">
        <v>1466.0</v>
      </c>
      <c r="D73" s="30">
        <v>24.9</v>
      </c>
      <c r="E73" s="30">
        <v>51.6</v>
      </c>
      <c r="F73" s="41">
        <f t="shared" si="9"/>
        <v>58.87550201</v>
      </c>
      <c r="G73" s="34">
        <f t="shared" si="10"/>
        <v>28.41085271</v>
      </c>
      <c r="H73" s="41">
        <f>SUM(F73,G73)</f>
        <v>87.28635472</v>
      </c>
      <c r="I73" s="69">
        <f t="shared" si="11"/>
        <v>2.590106007</v>
      </c>
      <c r="J73" s="113">
        <v>1.99</v>
      </c>
      <c r="K73" s="114">
        <f t="shared" si="12"/>
        <v>0.00351590106</v>
      </c>
      <c r="L73" s="115">
        <f t="shared" si="13"/>
        <v>0.3068901871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33" t="s">
        <v>406</v>
      </c>
      <c r="B74" s="30">
        <v>325.0</v>
      </c>
      <c r="C74" s="30">
        <v>160.0</v>
      </c>
      <c r="D74" s="30">
        <v>4.0</v>
      </c>
      <c r="E74" s="30">
        <v>15.0</v>
      </c>
      <c r="F74" s="34">
        <f t="shared" si="9"/>
        <v>40</v>
      </c>
      <c r="G74" s="34">
        <f t="shared" si="10"/>
        <v>10.66666667</v>
      </c>
      <c r="H74" s="34">
        <f>SUM(F74:G74)</f>
        <v>50.66666667</v>
      </c>
      <c r="I74" s="35">
        <f t="shared" si="11"/>
        <v>0.4923076923</v>
      </c>
      <c r="J74" s="113">
        <v>1.99</v>
      </c>
      <c r="K74" s="114">
        <f t="shared" si="12"/>
        <v>0.006123076923</v>
      </c>
      <c r="L74" s="115">
        <f t="shared" si="13"/>
        <v>0.3102358974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33" t="s">
        <v>407</v>
      </c>
      <c r="B75" s="30">
        <v>40.0</v>
      </c>
      <c r="C75" s="30">
        <v>150.0</v>
      </c>
      <c r="D75" s="30">
        <v>4.0</v>
      </c>
      <c r="E75" s="30">
        <v>5.0</v>
      </c>
      <c r="F75" s="34">
        <f t="shared" si="9"/>
        <v>37.5</v>
      </c>
      <c r="G75" s="41">
        <f t="shared" si="10"/>
        <v>30</v>
      </c>
      <c r="H75" s="34">
        <f t="shared" ref="H75:H83" si="23">SUM(F75,G75)</f>
        <v>67.5</v>
      </c>
      <c r="I75" s="69">
        <f t="shared" si="11"/>
        <v>3.75</v>
      </c>
      <c r="J75" s="113">
        <v>0.19</v>
      </c>
      <c r="K75" s="114">
        <f t="shared" si="12"/>
        <v>0.00475</v>
      </c>
      <c r="L75" s="115">
        <f t="shared" si="13"/>
        <v>0.320625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33" t="s">
        <v>408</v>
      </c>
      <c r="B76" s="30">
        <v>220.0</v>
      </c>
      <c r="C76" s="30">
        <v>260.0</v>
      </c>
      <c r="D76" s="30">
        <v>9.0</v>
      </c>
      <c r="E76" s="30">
        <v>13.0</v>
      </c>
      <c r="F76" s="34">
        <f t="shared" si="9"/>
        <v>28.88888889</v>
      </c>
      <c r="G76" s="34">
        <f t="shared" si="10"/>
        <v>20</v>
      </c>
      <c r="H76" s="34">
        <f t="shared" si="23"/>
        <v>48.88888889</v>
      </c>
      <c r="I76" s="69">
        <f t="shared" si="11"/>
        <v>1.181818182</v>
      </c>
      <c r="J76" s="116">
        <v>1.49</v>
      </c>
      <c r="K76" s="114">
        <f t="shared" si="12"/>
        <v>0.006772727273</v>
      </c>
      <c r="L76" s="115">
        <f t="shared" si="13"/>
        <v>0.3311111111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33" t="s">
        <v>144</v>
      </c>
      <c r="B77" s="30">
        <v>76.0</v>
      </c>
      <c r="C77" s="30">
        <v>46.0</v>
      </c>
      <c r="D77" s="30">
        <v>2.3</v>
      </c>
      <c r="E77" s="30">
        <v>0.8</v>
      </c>
      <c r="F77" s="34">
        <f t="shared" si="9"/>
        <v>20</v>
      </c>
      <c r="G77" s="41">
        <f t="shared" si="10"/>
        <v>57.5</v>
      </c>
      <c r="H77" s="34">
        <f t="shared" si="23"/>
        <v>77.5</v>
      </c>
      <c r="I77" s="35">
        <f t="shared" si="11"/>
        <v>0.6052631579</v>
      </c>
      <c r="J77" s="113">
        <v>0.33</v>
      </c>
      <c r="K77" s="114">
        <f t="shared" si="12"/>
        <v>0.004342105263</v>
      </c>
      <c r="L77" s="115">
        <f t="shared" si="13"/>
        <v>0.3365131579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33" t="s">
        <v>106</v>
      </c>
      <c r="B78" s="30">
        <v>50.0</v>
      </c>
      <c r="C78" s="30">
        <v>35.0</v>
      </c>
      <c r="D78" s="30">
        <v>1.5</v>
      </c>
      <c r="E78" s="30">
        <v>1.5</v>
      </c>
      <c r="F78" s="34">
        <f t="shared" si="9"/>
        <v>23.33333333</v>
      </c>
      <c r="G78" s="34">
        <f t="shared" si="10"/>
        <v>23.33333333</v>
      </c>
      <c r="H78" s="34">
        <f t="shared" si="23"/>
        <v>46.66666667</v>
      </c>
      <c r="I78" s="35">
        <f t="shared" si="11"/>
        <v>0.7</v>
      </c>
      <c r="J78" s="113">
        <v>0.37</v>
      </c>
      <c r="K78" s="114">
        <f t="shared" si="12"/>
        <v>0.0074</v>
      </c>
      <c r="L78" s="115">
        <f t="shared" si="13"/>
        <v>0.3453333333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33" t="s">
        <v>93</v>
      </c>
      <c r="B79" s="30">
        <v>240.0</v>
      </c>
      <c r="C79" s="30">
        <v>484.5</v>
      </c>
      <c r="D79" s="30">
        <v>17.1</v>
      </c>
      <c r="E79" s="30">
        <v>45.6</v>
      </c>
      <c r="F79" s="34">
        <f t="shared" si="9"/>
        <v>28.33333333</v>
      </c>
      <c r="G79" s="34">
        <f t="shared" si="10"/>
        <v>10.625</v>
      </c>
      <c r="H79" s="34">
        <f t="shared" si="23"/>
        <v>38.95833333</v>
      </c>
      <c r="I79" s="69">
        <f t="shared" si="11"/>
        <v>2.01875</v>
      </c>
      <c r="J79" s="113">
        <v>2.49</v>
      </c>
      <c r="K79" s="114">
        <f t="shared" si="12"/>
        <v>0.010375</v>
      </c>
      <c r="L79" s="115">
        <f t="shared" si="13"/>
        <v>0.4041927083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33" t="s">
        <v>409</v>
      </c>
      <c r="B80" s="30">
        <v>453.0</v>
      </c>
      <c r="C80" s="30">
        <v>2419.0</v>
      </c>
      <c r="D80" s="30">
        <v>123.7</v>
      </c>
      <c r="E80" s="30">
        <v>82.8</v>
      </c>
      <c r="F80" s="34">
        <f t="shared" si="9"/>
        <v>19.55537591</v>
      </c>
      <c r="G80" s="34">
        <f t="shared" si="10"/>
        <v>29.21497585</v>
      </c>
      <c r="H80" s="34">
        <f t="shared" si="23"/>
        <v>48.77035175</v>
      </c>
      <c r="I80" s="69">
        <f t="shared" si="11"/>
        <v>5.33995585</v>
      </c>
      <c r="J80" s="113">
        <v>4.19</v>
      </c>
      <c r="K80" s="114">
        <f t="shared" si="12"/>
        <v>0.009249448124</v>
      </c>
      <c r="L80" s="115">
        <f t="shared" si="13"/>
        <v>0.4510988385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33" t="s">
        <v>410</v>
      </c>
      <c r="B81" s="30">
        <v>907.0</v>
      </c>
      <c r="C81" s="30">
        <v>680.0</v>
      </c>
      <c r="D81" s="30">
        <v>11.3</v>
      </c>
      <c r="E81" s="30">
        <v>11.3</v>
      </c>
      <c r="F81" s="41">
        <f t="shared" si="9"/>
        <v>60.17699115</v>
      </c>
      <c r="G81" s="41">
        <f t="shared" si="10"/>
        <v>60.17699115</v>
      </c>
      <c r="H81" s="41">
        <f t="shared" si="23"/>
        <v>120.3539823</v>
      </c>
      <c r="I81" s="35">
        <f t="shared" si="11"/>
        <v>0.749724366</v>
      </c>
      <c r="J81" s="113">
        <v>3.58</v>
      </c>
      <c r="K81" s="114">
        <f t="shared" si="12"/>
        <v>0.00394707828</v>
      </c>
      <c r="L81" s="115">
        <f t="shared" si="13"/>
        <v>0.4750465895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33" t="s">
        <v>411</v>
      </c>
      <c r="B82" s="30">
        <v>284.0</v>
      </c>
      <c r="C82" s="30">
        <v>400.0</v>
      </c>
      <c r="D82" s="30">
        <v>16.0</v>
      </c>
      <c r="E82" s="30">
        <v>52.0</v>
      </c>
      <c r="F82" s="34">
        <f t="shared" si="9"/>
        <v>25</v>
      </c>
      <c r="G82" s="34">
        <f t="shared" si="10"/>
        <v>7.692307692</v>
      </c>
      <c r="H82" s="34">
        <f t="shared" si="23"/>
        <v>32.69230769</v>
      </c>
      <c r="I82" s="69">
        <f t="shared" si="11"/>
        <v>1.408450704</v>
      </c>
      <c r="J82" s="113">
        <v>4.29</v>
      </c>
      <c r="K82" s="114">
        <f t="shared" si="12"/>
        <v>0.0151056338</v>
      </c>
      <c r="L82" s="115">
        <f t="shared" si="13"/>
        <v>0.4938380282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1" t="s">
        <v>412</v>
      </c>
      <c r="B83" s="9">
        <v>60.0</v>
      </c>
      <c r="C83" s="9">
        <v>190.0</v>
      </c>
      <c r="D83" s="9">
        <v>17.0</v>
      </c>
      <c r="E83" s="9">
        <v>22.0</v>
      </c>
      <c r="F83" s="34">
        <f t="shared" si="9"/>
        <v>11.17647059</v>
      </c>
      <c r="G83" s="34">
        <f t="shared" si="10"/>
        <v>8.636363636</v>
      </c>
      <c r="H83" s="34">
        <f t="shared" si="23"/>
        <v>19.81283422</v>
      </c>
      <c r="I83" s="69">
        <f t="shared" si="11"/>
        <v>3.166666667</v>
      </c>
      <c r="J83" s="116">
        <v>1.54</v>
      </c>
      <c r="K83" s="114">
        <f t="shared" si="12"/>
        <v>0.02566666667</v>
      </c>
      <c r="L83" s="115">
        <f t="shared" si="13"/>
        <v>0.5085294118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33" t="s">
        <v>413</v>
      </c>
      <c r="B84" s="30">
        <v>600.0</v>
      </c>
      <c r="C84" s="30">
        <v>210.0</v>
      </c>
      <c r="D84" s="30">
        <v>5.0</v>
      </c>
      <c r="E84" s="30">
        <v>18.0</v>
      </c>
      <c r="F84" s="34">
        <f t="shared" si="9"/>
        <v>42</v>
      </c>
      <c r="G84" s="34">
        <f t="shared" si="10"/>
        <v>11.66666667</v>
      </c>
      <c r="H84" s="34">
        <f t="shared" ref="H84:H85" si="24">SUM(F84:G84)</f>
        <v>53.66666667</v>
      </c>
      <c r="I84" s="35">
        <f t="shared" si="11"/>
        <v>0.35</v>
      </c>
      <c r="J84" s="113">
        <v>5.79</v>
      </c>
      <c r="K84" s="114">
        <f t="shared" si="12"/>
        <v>0.00965</v>
      </c>
      <c r="L84" s="115">
        <f t="shared" si="13"/>
        <v>0.5178833333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33" t="s">
        <v>414</v>
      </c>
      <c r="B85" s="30">
        <v>680.0</v>
      </c>
      <c r="C85" s="30">
        <v>2190.0</v>
      </c>
      <c r="D85" s="30">
        <v>80.7</v>
      </c>
      <c r="E85" s="30">
        <v>57.6</v>
      </c>
      <c r="F85" s="34">
        <f t="shared" si="9"/>
        <v>27.13754647</v>
      </c>
      <c r="G85" s="41">
        <f t="shared" si="10"/>
        <v>38.02083333</v>
      </c>
      <c r="H85" s="34">
        <f t="shared" si="24"/>
        <v>65.1583798</v>
      </c>
      <c r="I85" s="69">
        <f t="shared" si="11"/>
        <v>3.220588235</v>
      </c>
      <c r="J85" s="113">
        <v>5.49</v>
      </c>
      <c r="K85" s="114">
        <f t="shared" si="12"/>
        <v>0.008073529412</v>
      </c>
      <c r="L85" s="115">
        <f t="shared" si="13"/>
        <v>0.5260580958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33" t="s">
        <v>183</v>
      </c>
      <c r="B86" s="30">
        <v>450.0</v>
      </c>
      <c r="C86" s="30">
        <v>2643.0</v>
      </c>
      <c r="D86" s="30">
        <v>26.7</v>
      </c>
      <c r="E86" s="30">
        <v>112.0</v>
      </c>
      <c r="F86" s="41">
        <f t="shared" si="9"/>
        <v>98.98876404</v>
      </c>
      <c r="G86" s="34">
        <f t="shared" si="10"/>
        <v>23.59821429</v>
      </c>
      <c r="H86" s="41">
        <f t="shared" ref="H86:H89" si="25">SUM(F86,G86)</f>
        <v>122.5869783</v>
      </c>
      <c r="I86" s="69">
        <f t="shared" si="11"/>
        <v>5.873333333</v>
      </c>
      <c r="J86" s="113">
        <v>2.0</v>
      </c>
      <c r="K86" s="114">
        <f t="shared" si="12"/>
        <v>0.004444444444</v>
      </c>
      <c r="L86" s="115">
        <f t="shared" si="13"/>
        <v>0.5448310148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33" t="s">
        <v>71</v>
      </c>
      <c r="B87" s="30">
        <v>170.0</v>
      </c>
      <c r="C87" s="30">
        <v>40.0</v>
      </c>
      <c r="D87" s="30">
        <v>2.0</v>
      </c>
      <c r="E87" s="30">
        <v>6.0</v>
      </c>
      <c r="F87" s="34">
        <f t="shared" si="9"/>
        <v>20</v>
      </c>
      <c r="G87" s="34">
        <f t="shared" si="10"/>
        <v>6.666666667</v>
      </c>
      <c r="H87" s="34">
        <f t="shared" si="25"/>
        <v>26.66666667</v>
      </c>
      <c r="I87" s="35">
        <f t="shared" si="11"/>
        <v>0.2352941176</v>
      </c>
      <c r="J87" s="113">
        <v>3.49</v>
      </c>
      <c r="K87" s="114">
        <f t="shared" si="12"/>
        <v>0.02052941176</v>
      </c>
      <c r="L87" s="115">
        <f t="shared" si="13"/>
        <v>0.5474509804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33" t="s">
        <v>215</v>
      </c>
      <c r="B88" s="9">
        <v>240.0</v>
      </c>
      <c r="C88" s="30">
        <v>110.0</v>
      </c>
      <c r="D88" s="30">
        <v>0.5</v>
      </c>
      <c r="E88" s="30">
        <v>2.0</v>
      </c>
      <c r="F88" s="41">
        <f t="shared" si="9"/>
        <v>220</v>
      </c>
      <c r="G88" s="41">
        <f t="shared" si="10"/>
        <v>55</v>
      </c>
      <c r="H88" s="41">
        <f t="shared" si="25"/>
        <v>275</v>
      </c>
      <c r="I88" s="35">
        <f t="shared" si="11"/>
        <v>0.4583333333</v>
      </c>
      <c r="J88" s="113">
        <v>0.5</v>
      </c>
      <c r="K88" s="114">
        <f t="shared" si="12"/>
        <v>0.002083333333</v>
      </c>
      <c r="L88" s="115">
        <f t="shared" si="13"/>
        <v>0.5729166667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33" t="s">
        <v>415</v>
      </c>
      <c r="B89" s="30">
        <v>54.0</v>
      </c>
      <c r="C89" s="30">
        <v>190.0</v>
      </c>
      <c r="D89" s="30">
        <v>6.0</v>
      </c>
      <c r="E89" s="30">
        <v>5.0</v>
      </c>
      <c r="F89" s="34">
        <f t="shared" si="9"/>
        <v>31.66666667</v>
      </c>
      <c r="G89" s="41">
        <f t="shared" si="10"/>
        <v>38</v>
      </c>
      <c r="H89" s="34">
        <f t="shared" si="25"/>
        <v>69.66666667</v>
      </c>
      <c r="I89" s="69">
        <f t="shared" si="11"/>
        <v>3.518518519</v>
      </c>
      <c r="J89" s="113">
        <v>0.45</v>
      </c>
      <c r="K89" s="114">
        <f t="shared" si="12"/>
        <v>0.008333333333</v>
      </c>
      <c r="L89" s="115">
        <f t="shared" si="13"/>
        <v>0.5805555556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33" t="s">
        <v>416</v>
      </c>
      <c r="B90" s="30">
        <v>453.0</v>
      </c>
      <c r="C90" s="30">
        <v>194.0</v>
      </c>
      <c r="D90" s="30">
        <v>6.5</v>
      </c>
      <c r="E90" s="30">
        <v>3.2</v>
      </c>
      <c r="F90" s="34">
        <f t="shared" si="9"/>
        <v>29.84615385</v>
      </c>
      <c r="G90" s="41">
        <f t="shared" si="10"/>
        <v>60.625</v>
      </c>
      <c r="H90" s="41">
        <f>SUM(F90:G90)</f>
        <v>90.47115385</v>
      </c>
      <c r="I90" s="35">
        <f t="shared" si="11"/>
        <v>0.4282560706</v>
      </c>
      <c r="J90" s="113">
        <v>3.0</v>
      </c>
      <c r="K90" s="114">
        <f t="shared" si="12"/>
        <v>0.006622516556</v>
      </c>
      <c r="L90" s="115">
        <f t="shared" si="13"/>
        <v>0.5991467142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33" t="s">
        <v>149</v>
      </c>
      <c r="B91" s="30">
        <v>480.0</v>
      </c>
      <c r="C91" s="30">
        <v>159.9</v>
      </c>
      <c r="D91" s="30">
        <v>4.3</v>
      </c>
      <c r="E91" s="30">
        <v>3.9</v>
      </c>
      <c r="F91" s="34">
        <f t="shared" si="9"/>
        <v>37.18604651</v>
      </c>
      <c r="G91" s="41">
        <f t="shared" si="10"/>
        <v>41</v>
      </c>
      <c r="H91" s="34">
        <f t="shared" ref="H91:H94" si="26">SUM(F91,G91)</f>
        <v>78.18604651</v>
      </c>
      <c r="I91" s="35">
        <f t="shared" si="11"/>
        <v>0.333125</v>
      </c>
      <c r="J91" s="116">
        <v>3.99</v>
      </c>
      <c r="K91" s="114">
        <f t="shared" si="12"/>
        <v>0.0083125</v>
      </c>
      <c r="L91" s="115">
        <f t="shared" si="13"/>
        <v>0.6499215116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33" t="s">
        <v>108</v>
      </c>
      <c r="B92" s="30">
        <v>283.0</v>
      </c>
      <c r="C92" s="30">
        <v>470.0</v>
      </c>
      <c r="D92" s="30">
        <v>16.9</v>
      </c>
      <c r="E92" s="30">
        <v>22.5</v>
      </c>
      <c r="F92" s="34">
        <f t="shared" si="9"/>
        <v>27.81065089</v>
      </c>
      <c r="G92" s="34">
        <f t="shared" si="10"/>
        <v>20.88888889</v>
      </c>
      <c r="H92" s="34">
        <f t="shared" si="26"/>
        <v>48.69953978</v>
      </c>
      <c r="I92" s="69">
        <f t="shared" si="11"/>
        <v>1.660777385</v>
      </c>
      <c r="J92" s="113">
        <v>3.99</v>
      </c>
      <c r="K92" s="114">
        <f t="shared" si="12"/>
        <v>0.01409893993</v>
      </c>
      <c r="L92" s="115">
        <f t="shared" si="13"/>
        <v>0.6866118859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33" t="s">
        <v>417</v>
      </c>
      <c r="B93" s="30">
        <v>453.0</v>
      </c>
      <c r="C93" s="30">
        <v>162.0</v>
      </c>
      <c r="D93" s="30">
        <v>9.7</v>
      </c>
      <c r="E93" s="30">
        <v>1.6</v>
      </c>
      <c r="F93" s="34">
        <f t="shared" si="9"/>
        <v>16.70103093</v>
      </c>
      <c r="G93" s="41">
        <f t="shared" si="10"/>
        <v>101.25</v>
      </c>
      <c r="H93" s="34">
        <f t="shared" si="26"/>
        <v>117.9510309</v>
      </c>
      <c r="I93" s="35">
        <f t="shared" si="11"/>
        <v>0.357615894</v>
      </c>
      <c r="J93" s="113">
        <v>2.69</v>
      </c>
      <c r="K93" s="114">
        <f t="shared" si="12"/>
        <v>0.005938189845</v>
      </c>
      <c r="L93" s="115">
        <f t="shared" si="13"/>
        <v>0.7004156141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33" t="s">
        <v>418</v>
      </c>
      <c r="B94" s="30">
        <v>437.0</v>
      </c>
      <c r="C94" s="30">
        <v>510.0</v>
      </c>
      <c r="D94" s="30">
        <v>1.5</v>
      </c>
      <c r="E94" s="30">
        <v>10.5</v>
      </c>
      <c r="F94" s="41">
        <f t="shared" si="9"/>
        <v>340</v>
      </c>
      <c r="G94" s="41">
        <f t="shared" si="10"/>
        <v>48.57142857</v>
      </c>
      <c r="H94" s="41">
        <f t="shared" si="26"/>
        <v>388.5714286</v>
      </c>
      <c r="I94" s="69">
        <f t="shared" si="11"/>
        <v>1.167048055</v>
      </c>
      <c r="J94" s="113">
        <v>0.79</v>
      </c>
      <c r="K94" s="114">
        <f t="shared" si="12"/>
        <v>0.00180778032</v>
      </c>
      <c r="L94" s="115">
        <f t="shared" si="13"/>
        <v>0.7024517816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33" t="s">
        <v>419</v>
      </c>
      <c r="B95" s="30">
        <v>453.0</v>
      </c>
      <c r="C95" s="30">
        <v>321.0</v>
      </c>
      <c r="D95" s="30">
        <v>12.0</v>
      </c>
      <c r="E95" s="30">
        <v>4.0</v>
      </c>
      <c r="F95" s="34">
        <f t="shared" si="9"/>
        <v>26.75</v>
      </c>
      <c r="G95" s="41">
        <f t="shared" si="10"/>
        <v>80.25</v>
      </c>
      <c r="H95" s="41">
        <f>SUM(F95:G95)</f>
        <v>107</v>
      </c>
      <c r="I95" s="35">
        <f t="shared" si="11"/>
        <v>0.7086092715</v>
      </c>
      <c r="J95" s="113">
        <v>3.0</v>
      </c>
      <c r="K95" s="114">
        <f t="shared" si="12"/>
        <v>0.006622516556</v>
      </c>
      <c r="L95" s="115">
        <f t="shared" si="13"/>
        <v>0.7086092715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33" t="s">
        <v>94</v>
      </c>
      <c r="B96" s="30">
        <v>40.0</v>
      </c>
      <c r="C96" s="30">
        <v>12.0</v>
      </c>
      <c r="D96" s="30">
        <v>1.1</v>
      </c>
      <c r="E96" s="30">
        <v>0.44</v>
      </c>
      <c r="F96" s="34">
        <f t="shared" si="9"/>
        <v>10.90909091</v>
      </c>
      <c r="G96" s="34">
        <f t="shared" si="10"/>
        <v>27.27272727</v>
      </c>
      <c r="H96" s="34">
        <f>SUM(F96,G96)</f>
        <v>38.18181818</v>
      </c>
      <c r="I96" s="35">
        <f t="shared" si="11"/>
        <v>0.3</v>
      </c>
      <c r="J96" s="113">
        <v>0.79</v>
      </c>
      <c r="K96" s="114">
        <f t="shared" si="12"/>
        <v>0.01975</v>
      </c>
      <c r="L96" s="115">
        <f t="shared" si="13"/>
        <v>0.7540909091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33" t="s">
        <v>420</v>
      </c>
      <c r="B97" s="30">
        <v>252.0</v>
      </c>
      <c r="C97" s="30">
        <v>1080.0</v>
      </c>
      <c r="D97" s="30">
        <v>27.0</v>
      </c>
      <c r="E97" s="30">
        <v>27.0</v>
      </c>
      <c r="F97" s="34">
        <f t="shared" si="9"/>
        <v>40</v>
      </c>
      <c r="G97" s="41">
        <f t="shared" si="10"/>
        <v>40</v>
      </c>
      <c r="H97" s="41">
        <f>SUM(F97:G97)</f>
        <v>80</v>
      </c>
      <c r="I97" s="69">
        <f t="shared" si="11"/>
        <v>4.285714286</v>
      </c>
      <c r="J97" s="113">
        <v>2.39</v>
      </c>
      <c r="K97" s="114">
        <f t="shared" si="12"/>
        <v>0.009484126984</v>
      </c>
      <c r="L97" s="115">
        <f t="shared" si="13"/>
        <v>0.7587301587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33" t="s">
        <v>171</v>
      </c>
      <c r="B98" s="30">
        <v>340.0</v>
      </c>
      <c r="C98" s="30">
        <v>544.0</v>
      </c>
      <c r="D98" s="30">
        <v>22.8</v>
      </c>
      <c r="E98" s="30">
        <v>6.8</v>
      </c>
      <c r="F98" s="34">
        <f t="shared" si="9"/>
        <v>23.85964912</v>
      </c>
      <c r="G98" s="41">
        <f t="shared" si="10"/>
        <v>80</v>
      </c>
      <c r="H98" s="41">
        <f t="shared" ref="H98:H102" si="27">SUM(F98,G98)</f>
        <v>103.8596491</v>
      </c>
      <c r="I98" s="69">
        <f t="shared" si="11"/>
        <v>1.6</v>
      </c>
      <c r="J98" s="113">
        <v>2.5</v>
      </c>
      <c r="K98" s="114">
        <f t="shared" si="12"/>
        <v>0.007352941176</v>
      </c>
      <c r="L98" s="115">
        <f t="shared" si="13"/>
        <v>0.7636738906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33" t="s">
        <v>92</v>
      </c>
      <c r="B99" s="30">
        <v>200.0</v>
      </c>
      <c r="C99" s="30">
        <v>85.5</v>
      </c>
      <c r="D99" s="30">
        <v>10.9</v>
      </c>
      <c r="E99" s="30">
        <v>2.75</v>
      </c>
      <c r="F99" s="34">
        <f t="shared" si="9"/>
        <v>7.844036697</v>
      </c>
      <c r="G99" s="41">
        <f t="shared" si="10"/>
        <v>31.09090909</v>
      </c>
      <c r="H99" s="34">
        <f t="shared" si="27"/>
        <v>38.93494579</v>
      </c>
      <c r="I99" s="35">
        <f t="shared" si="11"/>
        <v>0.4275</v>
      </c>
      <c r="J99" s="113">
        <v>3.99</v>
      </c>
      <c r="K99" s="114">
        <f t="shared" si="12"/>
        <v>0.01995</v>
      </c>
      <c r="L99" s="115">
        <f t="shared" si="13"/>
        <v>0.7767521685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33" t="s">
        <v>143</v>
      </c>
      <c r="B100" s="30">
        <v>340.0</v>
      </c>
      <c r="C100" s="30">
        <v>1265.0</v>
      </c>
      <c r="D100" s="30">
        <v>23.7</v>
      </c>
      <c r="E100" s="30">
        <v>47.4</v>
      </c>
      <c r="F100" s="41">
        <f t="shared" si="9"/>
        <v>53.37552743</v>
      </c>
      <c r="G100" s="34">
        <f t="shared" si="10"/>
        <v>26.68776371</v>
      </c>
      <c r="H100" s="41">
        <f t="shared" si="27"/>
        <v>80.06329114</v>
      </c>
      <c r="I100" s="69">
        <f t="shared" si="11"/>
        <v>3.720588235</v>
      </c>
      <c r="J100" s="113">
        <v>3.99</v>
      </c>
      <c r="K100" s="114">
        <f t="shared" si="12"/>
        <v>0.01173529412</v>
      </c>
      <c r="L100" s="115">
        <f t="shared" si="13"/>
        <v>0.9395662695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33" t="s">
        <v>158</v>
      </c>
      <c r="B101" s="30">
        <v>133.0</v>
      </c>
      <c r="C101" s="30">
        <v>114.0</v>
      </c>
      <c r="D101" s="30">
        <v>4.0</v>
      </c>
      <c r="E101" s="30">
        <v>2.1</v>
      </c>
      <c r="F101" s="34">
        <f t="shared" si="9"/>
        <v>28.5</v>
      </c>
      <c r="G101" s="41">
        <f t="shared" si="10"/>
        <v>54.28571429</v>
      </c>
      <c r="H101" s="41">
        <f t="shared" si="27"/>
        <v>82.78571429</v>
      </c>
      <c r="I101" s="35">
        <f t="shared" si="11"/>
        <v>0.8571428571</v>
      </c>
      <c r="J101" s="113">
        <v>1.59</v>
      </c>
      <c r="K101" s="114">
        <f t="shared" si="12"/>
        <v>0.01195488722</v>
      </c>
      <c r="L101" s="115">
        <f t="shared" si="13"/>
        <v>0.9896938776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33" t="s">
        <v>209</v>
      </c>
      <c r="B102" s="30">
        <v>340.0</v>
      </c>
      <c r="C102" s="30">
        <v>176.0</v>
      </c>
      <c r="D102" s="30">
        <v>8.1</v>
      </c>
      <c r="E102" s="30">
        <v>0.93</v>
      </c>
      <c r="F102" s="34">
        <f t="shared" si="9"/>
        <v>21.72839506</v>
      </c>
      <c r="G102" s="41">
        <f t="shared" si="10"/>
        <v>189.2473118</v>
      </c>
      <c r="H102" s="41">
        <f t="shared" si="27"/>
        <v>210.9757069</v>
      </c>
      <c r="I102" s="35">
        <f t="shared" si="11"/>
        <v>0.5176470588</v>
      </c>
      <c r="J102" s="113">
        <v>1.72</v>
      </c>
      <c r="K102" s="114">
        <f t="shared" si="12"/>
        <v>0.005058823529</v>
      </c>
      <c r="L102" s="115">
        <f t="shared" si="13"/>
        <v>1.06728887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1" t="s">
        <v>117</v>
      </c>
      <c r="B103" s="9">
        <v>170.0</v>
      </c>
      <c r="C103" s="9">
        <v>88.0</v>
      </c>
      <c r="D103" s="9">
        <v>11.0</v>
      </c>
      <c r="E103" s="9">
        <v>2.0</v>
      </c>
      <c r="F103" s="34">
        <f t="shared" si="9"/>
        <v>8</v>
      </c>
      <c r="G103" s="41">
        <f t="shared" si="10"/>
        <v>44</v>
      </c>
      <c r="H103" s="34">
        <f>SUM(F103:G103)</f>
        <v>52</v>
      </c>
      <c r="I103" s="35">
        <f t="shared" si="11"/>
        <v>0.5176470588</v>
      </c>
      <c r="J103" s="113">
        <v>3.49</v>
      </c>
      <c r="K103" s="114">
        <f t="shared" si="12"/>
        <v>0.02052941176</v>
      </c>
      <c r="L103" s="115">
        <f t="shared" si="13"/>
        <v>1.067529412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33" t="s">
        <v>142</v>
      </c>
      <c r="B104" s="30">
        <v>56.6</v>
      </c>
      <c r="C104" s="30">
        <v>28.0</v>
      </c>
      <c r="D104" s="30">
        <v>1.2</v>
      </c>
      <c r="E104" s="30">
        <v>0.5</v>
      </c>
      <c r="F104" s="34">
        <f t="shared" si="9"/>
        <v>23.33333333</v>
      </c>
      <c r="G104" s="41">
        <f t="shared" si="10"/>
        <v>56</v>
      </c>
      <c r="H104" s="34">
        <f t="shared" ref="H104:H106" si="28">SUM(F104,G104)</f>
        <v>79.33333333</v>
      </c>
      <c r="I104" s="35">
        <f t="shared" si="11"/>
        <v>0.4946996466</v>
      </c>
      <c r="J104" s="113">
        <v>0.8</v>
      </c>
      <c r="K104" s="114">
        <f t="shared" si="12"/>
        <v>0.01413427562</v>
      </c>
      <c r="L104" s="115">
        <f t="shared" si="13"/>
        <v>1.121319199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33" t="s">
        <v>56</v>
      </c>
      <c r="B105" s="30">
        <v>113.0</v>
      </c>
      <c r="C105" s="30">
        <v>32.0</v>
      </c>
      <c r="D105" s="30">
        <v>1.0</v>
      </c>
      <c r="E105" s="30">
        <v>1.0</v>
      </c>
      <c r="F105" s="34">
        <f t="shared" si="9"/>
        <v>32</v>
      </c>
      <c r="G105" s="41">
        <f t="shared" si="10"/>
        <v>32</v>
      </c>
      <c r="H105" s="34">
        <f t="shared" si="28"/>
        <v>64</v>
      </c>
      <c r="I105" s="35">
        <f t="shared" si="11"/>
        <v>0.2831858407</v>
      </c>
      <c r="J105" s="113">
        <v>1.99</v>
      </c>
      <c r="K105" s="114">
        <f t="shared" si="12"/>
        <v>0.01761061947</v>
      </c>
      <c r="L105" s="115">
        <f t="shared" si="13"/>
        <v>1.127079646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33" t="s">
        <v>421</v>
      </c>
      <c r="B106" s="30">
        <v>60.0</v>
      </c>
      <c r="C106" s="30">
        <v>210.0</v>
      </c>
      <c r="D106" s="30">
        <v>5.0</v>
      </c>
      <c r="E106" s="30">
        <v>3.0</v>
      </c>
      <c r="F106" s="34">
        <f t="shared" si="9"/>
        <v>42</v>
      </c>
      <c r="G106" s="41">
        <f t="shared" si="10"/>
        <v>70</v>
      </c>
      <c r="H106" s="41">
        <f t="shared" si="28"/>
        <v>112</v>
      </c>
      <c r="I106" s="69">
        <f t="shared" si="11"/>
        <v>3.5</v>
      </c>
      <c r="J106" s="113">
        <v>0.69</v>
      </c>
      <c r="K106" s="114">
        <f t="shared" si="12"/>
        <v>0.0115</v>
      </c>
      <c r="L106" s="115">
        <f t="shared" si="13"/>
        <v>1.288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33" t="s">
        <v>422</v>
      </c>
      <c r="B107" s="30">
        <v>127.0</v>
      </c>
      <c r="C107" s="30">
        <v>240.0</v>
      </c>
      <c r="D107" s="30">
        <v>2.0</v>
      </c>
      <c r="E107" s="30">
        <v>8.0</v>
      </c>
      <c r="F107" s="41">
        <f t="shared" si="9"/>
        <v>120</v>
      </c>
      <c r="G107" s="41">
        <f t="shared" si="10"/>
        <v>30</v>
      </c>
      <c r="H107" s="41">
        <f>SUM(F107:G107)</f>
        <v>150</v>
      </c>
      <c r="I107" s="69">
        <f t="shared" si="11"/>
        <v>1.88976378</v>
      </c>
      <c r="J107" s="113">
        <v>1.15</v>
      </c>
      <c r="K107" s="114">
        <f t="shared" si="12"/>
        <v>0.00905511811</v>
      </c>
      <c r="L107" s="115">
        <f t="shared" si="13"/>
        <v>1.358267717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33" t="s">
        <v>423</v>
      </c>
      <c r="B108" s="30">
        <v>324.0</v>
      </c>
      <c r="C108" s="30">
        <v>1200.0</v>
      </c>
      <c r="D108" s="30">
        <v>24.0</v>
      </c>
      <c r="E108" s="30">
        <v>36.0</v>
      </c>
      <c r="F108" s="41">
        <f t="shared" si="9"/>
        <v>50</v>
      </c>
      <c r="G108" s="41">
        <f t="shared" si="10"/>
        <v>33.33333333</v>
      </c>
      <c r="H108" s="41">
        <f t="shared" ref="H108:H111" si="29">SUM(F108,G108)</f>
        <v>83.33333333</v>
      </c>
      <c r="I108" s="69">
        <f t="shared" si="11"/>
        <v>3.703703704</v>
      </c>
      <c r="J108" s="116">
        <v>5.29</v>
      </c>
      <c r="K108" s="114">
        <f t="shared" si="12"/>
        <v>0.01632716049</v>
      </c>
      <c r="L108" s="115">
        <f t="shared" si="13"/>
        <v>1.360596708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33" t="s">
        <v>424</v>
      </c>
      <c r="B109" s="30">
        <v>44.0</v>
      </c>
      <c r="C109" s="30">
        <v>190.0</v>
      </c>
      <c r="D109" s="30">
        <v>6.0</v>
      </c>
      <c r="E109" s="30">
        <v>7.0</v>
      </c>
      <c r="F109" s="34">
        <f t="shared" si="9"/>
        <v>31.66666667</v>
      </c>
      <c r="G109" s="34">
        <f t="shared" si="10"/>
        <v>27.14285714</v>
      </c>
      <c r="H109" s="34">
        <f t="shared" si="29"/>
        <v>58.80952381</v>
      </c>
      <c r="I109" s="69">
        <f t="shared" si="11"/>
        <v>4.318181818</v>
      </c>
      <c r="J109" s="113">
        <v>1.2</v>
      </c>
      <c r="K109" s="114">
        <f t="shared" si="12"/>
        <v>0.02727272727</v>
      </c>
      <c r="L109" s="115">
        <f t="shared" si="13"/>
        <v>1.603896104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33" t="s">
        <v>212</v>
      </c>
      <c r="B110" s="30">
        <v>400.0</v>
      </c>
      <c r="C110" s="30">
        <v>303.1</v>
      </c>
      <c r="D110" s="30">
        <v>1.29</v>
      </c>
      <c r="E110" s="30">
        <v>32.25</v>
      </c>
      <c r="F110" s="41">
        <f t="shared" si="9"/>
        <v>234.9612403</v>
      </c>
      <c r="G110" s="34">
        <f t="shared" si="10"/>
        <v>9.398449612</v>
      </c>
      <c r="H110" s="41">
        <f t="shared" si="29"/>
        <v>244.3596899</v>
      </c>
      <c r="I110" s="35">
        <f t="shared" si="11"/>
        <v>0.75775</v>
      </c>
      <c r="J110" s="113">
        <v>2.69</v>
      </c>
      <c r="K110" s="114">
        <f t="shared" si="12"/>
        <v>0.006725</v>
      </c>
      <c r="L110" s="115">
        <f t="shared" si="13"/>
        <v>1.643318915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33" t="s">
        <v>425</v>
      </c>
      <c r="B111" s="30">
        <v>240.0</v>
      </c>
      <c r="C111" s="30">
        <v>1371.0</v>
      </c>
      <c r="D111" s="30">
        <v>17.1</v>
      </c>
      <c r="E111" s="30">
        <v>25.7</v>
      </c>
      <c r="F111" s="41">
        <f t="shared" si="9"/>
        <v>80.1754386</v>
      </c>
      <c r="G111" s="41">
        <f t="shared" si="10"/>
        <v>53.3463035</v>
      </c>
      <c r="H111" s="41">
        <f t="shared" si="29"/>
        <v>133.5217421</v>
      </c>
      <c r="I111" s="69">
        <f t="shared" si="11"/>
        <v>5.7125</v>
      </c>
      <c r="J111" s="113">
        <v>3.0</v>
      </c>
      <c r="K111" s="114">
        <f t="shared" si="12"/>
        <v>0.0125</v>
      </c>
      <c r="L111" s="115">
        <f t="shared" si="13"/>
        <v>1.669021776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1" t="s">
        <v>426</v>
      </c>
      <c r="B112" s="9">
        <v>580.0</v>
      </c>
      <c r="C112" s="9">
        <v>1040.0</v>
      </c>
      <c r="D112" s="9">
        <v>8.0</v>
      </c>
      <c r="E112" s="9">
        <v>48.0</v>
      </c>
      <c r="F112" s="41">
        <f t="shared" si="9"/>
        <v>130</v>
      </c>
      <c r="G112" s="34">
        <f t="shared" si="10"/>
        <v>21.66666667</v>
      </c>
      <c r="H112" s="41">
        <f>SUM(F112:G112)</f>
        <v>151.6666667</v>
      </c>
      <c r="I112" s="69">
        <f t="shared" si="11"/>
        <v>1.793103448</v>
      </c>
      <c r="J112" s="116">
        <v>6.49</v>
      </c>
      <c r="K112" s="114">
        <f t="shared" si="12"/>
        <v>0.01118965517</v>
      </c>
      <c r="L112" s="115">
        <f t="shared" si="13"/>
        <v>1.697097701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1" t="s">
        <v>427</v>
      </c>
      <c r="B113" s="9">
        <v>361.0</v>
      </c>
      <c r="C113" s="9">
        <v>330.0</v>
      </c>
      <c r="D113" s="9">
        <v>4.0</v>
      </c>
      <c r="E113" s="9">
        <v>39.0</v>
      </c>
      <c r="F113" s="41">
        <f t="shared" si="9"/>
        <v>82.5</v>
      </c>
      <c r="G113" s="34">
        <f t="shared" si="10"/>
        <v>8.461538462</v>
      </c>
      <c r="H113" s="41">
        <f>SUM(F113,G113)</f>
        <v>90.96153846</v>
      </c>
      <c r="I113" s="35">
        <f t="shared" si="11"/>
        <v>0.9141274238</v>
      </c>
      <c r="J113" s="113">
        <v>8.39</v>
      </c>
      <c r="K113" s="114">
        <f t="shared" si="12"/>
        <v>0.02324099723</v>
      </c>
      <c r="L113" s="115">
        <f t="shared" si="13"/>
        <v>2.114036863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33" t="s">
        <v>428</v>
      </c>
      <c r="B114" s="30">
        <v>159.0</v>
      </c>
      <c r="C114" s="30">
        <v>460.0</v>
      </c>
      <c r="D114" s="30">
        <v>5.0</v>
      </c>
      <c r="E114" s="30">
        <v>14.0</v>
      </c>
      <c r="F114" s="41">
        <f t="shared" si="9"/>
        <v>92</v>
      </c>
      <c r="G114" s="41">
        <f t="shared" si="10"/>
        <v>32.85714286</v>
      </c>
      <c r="H114" s="41">
        <f t="shared" ref="H114:H119" si="30">SUM(F114:G114)</f>
        <v>124.8571429</v>
      </c>
      <c r="I114" s="69">
        <f t="shared" si="11"/>
        <v>2.893081761</v>
      </c>
      <c r="J114" s="113">
        <v>2.91</v>
      </c>
      <c r="K114" s="114">
        <f t="shared" si="12"/>
        <v>0.01830188679</v>
      </c>
      <c r="L114" s="115">
        <f t="shared" si="13"/>
        <v>2.285121294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33" t="s">
        <v>429</v>
      </c>
      <c r="B115" s="30">
        <v>839.0</v>
      </c>
      <c r="C115" s="30">
        <v>2157.0</v>
      </c>
      <c r="D115" s="30">
        <v>6.0</v>
      </c>
      <c r="E115" s="30">
        <v>47.9</v>
      </c>
      <c r="F115" s="41">
        <f t="shared" si="9"/>
        <v>359.5</v>
      </c>
      <c r="G115" s="41">
        <f t="shared" si="10"/>
        <v>45.03131524</v>
      </c>
      <c r="H115" s="41">
        <f t="shared" si="30"/>
        <v>404.5313152</v>
      </c>
      <c r="I115" s="69">
        <f t="shared" si="11"/>
        <v>2.570917759</v>
      </c>
      <c r="J115" s="113">
        <v>4.99</v>
      </c>
      <c r="K115" s="114">
        <f t="shared" si="12"/>
        <v>0.005947556615</v>
      </c>
      <c r="L115" s="115">
        <f t="shared" si="13"/>
        <v>2.4059729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33" t="s">
        <v>430</v>
      </c>
      <c r="B116" s="30">
        <v>226.0</v>
      </c>
      <c r="C116" s="30">
        <v>791.0</v>
      </c>
      <c r="D116" s="30">
        <v>11.3</v>
      </c>
      <c r="E116" s="30">
        <v>33.9</v>
      </c>
      <c r="F116" s="41">
        <f t="shared" si="9"/>
        <v>70</v>
      </c>
      <c r="G116" s="34">
        <f t="shared" si="10"/>
        <v>23.33333333</v>
      </c>
      <c r="H116" s="41">
        <f t="shared" si="30"/>
        <v>93.33333333</v>
      </c>
      <c r="I116" s="69">
        <f t="shared" si="11"/>
        <v>3.5</v>
      </c>
      <c r="J116" s="113">
        <v>7.29</v>
      </c>
      <c r="K116" s="114">
        <f t="shared" si="12"/>
        <v>0.03225663717</v>
      </c>
      <c r="L116" s="115">
        <f t="shared" si="13"/>
        <v>3.010619469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33" t="s">
        <v>210</v>
      </c>
      <c r="B117" s="30">
        <v>450.0</v>
      </c>
      <c r="C117" s="30">
        <v>2848.0</v>
      </c>
      <c r="D117" s="30">
        <v>16.6</v>
      </c>
      <c r="E117" s="30">
        <v>67.5</v>
      </c>
      <c r="F117" s="41">
        <f t="shared" si="9"/>
        <v>171.5662651</v>
      </c>
      <c r="G117" s="41">
        <f t="shared" si="10"/>
        <v>42.19259259</v>
      </c>
      <c r="H117" s="41">
        <f t="shared" si="30"/>
        <v>213.7588577</v>
      </c>
      <c r="I117" s="69">
        <f t="shared" si="11"/>
        <v>6.328888889</v>
      </c>
      <c r="J117" s="113">
        <v>10.99</v>
      </c>
      <c r="K117" s="114">
        <f t="shared" si="12"/>
        <v>0.02442222222</v>
      </c>
      <c r="L117" s="115">
        <f t="shared" si="13"/>
        <v>5.220466324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33" t="s">
        <v>107</v>
      </c>
      <c r="B118" s="30">
        <v>34.0</v>
      </c>
      <c r="C118" s="30">
        <v>80.0</v>
      </c>
      <c r="D118" s="30">
        <v>3.0</v>
      </c>
      <c r="E118" s="30">
        <v>4.0</v>
      </c>
      <c r="F118" s="34">
        <f t="shared" si="9"/>
        <v>26.66666667</v>
      </c>
      <c r="G118" s="34">
        <f t="shared" si="10"/>
        <v>20</v>
      </c>
      <c r="H118" s="34">
        <f t="shared" si="30"/>
        <v>46.66666667</v>
      </c>
      <c r="I118" s="69">
        <f t="shared" si="11"/>
        <v>2.352941176</v>
      </c>
      <c r="J118" s="113">
        <v>3.99</v>
      </c>
      <c r="K118" s="114">
        <f t="shared" si="12"/>
        <v>0.1173529412</v>
      </c>
      <c r="L118" s="115">
        <f t="shared" si="13"/>
        <v>5.476470588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33" t="s">
        <v>431</v>
      </c>
      <c r="B119" s="9">
        <v>130.0</v>
      </c>
      <c r="C119" s="9">
        <v>170.0</v>
      </c>
      <c r="D119" s="9">
        <v>1.0</v>
      </c>
      <c r="E119" s="9">
        <v>13.0</v>
      </c>
      <c r="F119" s="41">
        <f t="shared" si="9"/>
        <v>170</v>
      </c>
      <c r="G119" s="34">
        <f t="shared" si="10"/>
        <v>13.07692308</v>
      </c>
      <c r="H119" s="41">
        <f t="shared" si="30"/>
        <v>183.0769231</v>
      </c>
      <c r="I119" s="69">
        <f t="shared" si="11"/>
        <v>1.307692308</v>
      </c>
      <c r="J119" s="113">
        <v>4.82</v>
      </c>
      <c r="K119" s="114">
        <f t="shared" si="12"/>
        <v>0.03707692308</v>
      </c>
      <c r="L119" s="115">
        <f t="shared" si="13"/>
        <v>6.787928994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33" t="s">
        <v>157</v>
      </c>
      <c r="B120" s="30">
        <v>123.0</v>
      </c>
      <c r="C120" s="30">
        <v>691.0</v>
      </c>
      <c r="D120" s="30">
        <v>13.0</v>
      </c>
      <c r="E120" s="30">
        <v>25.0</v>
      </c>
      <c r="F120" s="41">
        <f t="shared" si="9"/>
        <v>53.15384615</v>
      </c>
      <c r="G120" s="34">
        <f t="shared" si="10"/>
        <v>27.64</v>
      </c>
      <c r="H120" s="41">
        <f>SUM(F120,G120)</f>
        <v>80.79384615</v>
      </c>
      <c r="I120" s="69">
        <f t="shared" si="11"/>
        <v>5.617886179</v>
      </c>
      <c r="J120" s="116">
        <v>18.99</v>
      </c>
      <c r="K120" s="114">
        <f t="shared" si="12"/>
        <v>0.1543902439</v>
      </c>
      <c r="L120" s="115">
        <f t="shared" si="13"/>
        <v>12.47378161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33" t="s">
        <v>272</v>
      </c>
      <c r="B121" s="30">
        <v>340.0</v>
      </c>
      <c r="C121" s="30">
        <v>1034.0</v>
      </c>
      <c r="D121" s="30">
        <v>0.7</v>
      </c>
      <c r="E121" s="30">
        <v>1.0</v>
      </c>
      <c r="F121" s="41">
        <f t="shared" si="9"/>
        <v>1477.142857</v>
      </c>
      <c r="G121" s="41">
        <f t="shared" si="10"/>
        <v>1034</v>
      </c>
      <c r="H121" s="41">
        <f>SUM(F121:G121)</f>
        <v>2511.142857</v>
      </c>
      <c r="I121" s="69">
        <f t="shared" si="11"/>
        <v>3.041176471</v>
      </c>
      <c r="J121" s="113">
        <v>2.5</v>
      </c>
      <c r="K121" s="114">
        <f t="shared" si="12"/>
        <v>0.007352941176</v>
      </c>
      <c r="L121" s="115">
        <f t="shared" si="13"/>
        <v>18.46428571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33" t="s">
        <v>104</v>
      </c>
      <c r="B122" s="30">
        <v>28.0</v>
      </c>
      <c r="C122" s="30">
        <v>100.0</v>
      </c>
      <c r="D122" s="30">
        <v>5.0</v>
      </c>
      <c r="E122" s="30">
        <v>4.0</v>
      </c>
      <c r="F122" s="34">
        <f t="shared" si="9"/>
        <v>20</v>
      </c>
      <c r="G122" s="34">
        <f t="shared" si="10"/>
        <v>25</v>
      </c>
      <c r="H122" s="34">
        <f>SUM(F122,G122)</f>
        <v>45</v>
      </c>
      <c r="I122" s="69">
        <f t="shared" si="11"/>
        <v>3.571428571</v>
      </c>
      <c r="J122" s="116">
        <v>19.99</v>
      </c>
      <c r="K122" s="114">
        <f t="shared" si="12"/>
        <v>0.7139285714</v>
      </c>
      <c r="L122" s="115">
        <f t="shared" si="13"/>
        <v>32.12678571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33" t="s">
        <v>218</v>
      </c>
      <c r="B123" s="30">
        <v>1680.0</v>
      </c>
      <c r="C123" s="30">
        <v>770.0</v>
      </c>
      <c r="D123" s="30">
        <v>0.7</v>
      </c>
      <c r="E123" s="30">
        <v>0.06</v>
      </c>
      <c r="F123" s="41">
        <f t="shared" si="9"/>
        <v>1100</v>
      </c>
      <c r="G123" s="41">
        <f t="shared" si="10"/>
        <v>12833.33333</v>
      </c>
      <c r="H123" s="41">
        <f>SUM(F123:G123)</f>
        <v>13933.33333</v>
      </c>
      <c r="I123" s="35">
        <f t="shared" si="11"/>
        <v>0.4583333333</v>
      </c>
      <c r="J123" s="116">
        <v>4.99</v>
      </c>
      <c r="K123" s="114">
        <f t="shared" si="12"/>
        <v>0.002970238095</v>
      </c>
      <c r="L123" s="115">
        <f t="shared" si="13"/>
        <v>41.38531746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3"/>
      <c r="L124" s="1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13"/>
      <c r="L125" s="1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13"/>
      <c r="L126" s="1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13"/>
      <c r="L127" s="1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13"/>
      <c r="L128" s="1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3"/>
      <c r="L129" s="1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3"/>
      <c r="L130" s="1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3"/>
      <c r="L131" s="1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3"/>
      <c r="L132" s="1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3"/>
      <c r="L133" s="1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3"/>
      <c r="L134" s="1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3"/>
      <c r="L135" s="13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3"/>
      <c r="L136" s="13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3"/>
      <c r="L137" s="13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13"/>
      <c r="L138" s="1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3"/>
      <c r="L139" s="1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3"/>
      <c r="L140" s="1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3"/>
      <c r="L141" s="1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3"/>
      <c r="L142" s="1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3"/>
      <c r="L143" s="1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13"/>
      <c r="L144" s="1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13"/>
      <c r="L145" s="13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13"/>
      <c r="L146" s="1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13"/>
      <c r="L147" s="1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13"/>
      <c r="L148" s="1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3"/>
      <c r="L149" s="1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3"/>
      <c r="L150" s="1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3"/>
      <c r="L151" s="1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3"/>
      <c r="L152" s="1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3"/>
      <c r="L153" s="1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3"/>
      <c r="L154" s="13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3"/>
      <c r="L155" s="1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3"/>
      <c r="L156" s="1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13"/>
      <c r="L157" s="1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3"/>
      <c r="L158" s="1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3"/>
      <c r="L159" s="1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3"/>
      <c r="L160" s="1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3"/>
      <c r="L161" s="1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13"/>
      <c r="L162" s="1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3"/>
      <c r="L163" s="1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3"/>
      <c r="L164" s="1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13"/>
      <c r="L165" s="1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13"/>
      <c r="L166" s="13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13"/>
      <c r="L167" s="1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13"/>
      <c r="L168" s="1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3"/>
      <c r="L169" s="1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3"/>
      <c r="L170" s="1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3"/>
      <c r="L171" s="1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3"/>
      <c r="L172" s="1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3"/>
      <c r="L173" s="13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3"/>
      <c r="L174" s="13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3"/>
      <c r="L175" s="13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3"/>
      <c r="L176" s="13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3"/>
      <c r="L177" s="1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3"/>
      <c r="L178" s="1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3"/>
      <c r="L179" s="1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13"/>
      <c r="L180" s="1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3"/>
      <c r="L181" s="1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13"/>
      <c r="L182" s="1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13"/>
      <c r="L183" s="1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3"/>
      <c r="L184" s="1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13"/>
      <c r="L185" s="1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13"/>
      <c r="L186" s="13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3"/>
      <c r="L187" s="13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3"/>
      <c r="L188" s="13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3"/>
      <c r="L189" s="13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3"/>
      <c r="L190" s="13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3"/>
      <c r="L191" s="13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3"/>
      <c r="L192" s="13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3"/>
      <c r="L193" s="13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3"/>
      <c r="L194" s="13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13"/>
      <c r="L195" s="13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3"/>
      <c r="L196" s="13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13"/>
      <c r="L197" s="13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3"/>
      <c r="L198" s="13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13"/>
      <c r="L199" s="13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3"/>
      <c r="L200" s="13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13"/>
      <c r="L201" s="13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13"/>
      <c r="L202" s="13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13"/>
      <c r="L203" s="13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3"/>
      <c r="L204" s="13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3"/>
      <c r="L205" s="13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13"/>
      <c r="L206" s="13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3"/>
      <c r="L207" s="13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3"/>
      <c r="L208" s="13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3"/>
      <c r="L209" s="1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3"/>
      <c r="L210" s="1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3"/>
      <c r="L211" s="1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3"/>
      <c r="L212" s="1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3"/>
      <c r="L213" s="1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3"/>
      <c r="L214" s="1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3"/>
      <c r="L215" s="13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3"/>
      <c r="L216" s="13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3"/>
      <c r="L217" s="13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3"/>
      <c r="L218" s="1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3"/>
      <c r="L219" s="1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3"/>
      <c r="L220" s="1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3"/>
      <c r="L221" s="1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3"/>
      <c r="L222" s="1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3"/>
      <c r="L223" s="1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3"/>
      <c r="L224" s="13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3"/>
      <c r="L225" s="1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3"/>
      <c r="L226" s="13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3"/>
      <c r="L227" s="1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3"/>
      <c r="L228" s="13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3"/>
      <c r="L229" s="13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3"/>
      <c r="L230" s="13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3"/>
      <c r="L231" s="13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3"/>
      <c r="L232" s="13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3"/>
      <c r="L233" s="13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3"/>
      <c r="L234" s="13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3"/>
      <c r="L235" s="13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3"/>
      <c r="L236" s="13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3"/>
      <c r="L237" s="1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